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401" windowWidth="15600" windowHeight="9240" tabRatio="599" activeTab="1"/>
  </bookViews>
  <sheets>
    <sheet name="ISKLSE" sheetId="1" r:id="rId1"/>
    <sheet name="BSKLSE" sheetId="2" r:id="rId2"/>
    <sheet name="EQUITYKLSE" sheetId="3" r:id="rId3"/>
    <sheet name="CFKLSE" sheetId="4" r:id="rId4"/>
  </sheets>
  <definedNames>
    <definedName name="_xlnm.Print_Area" localSheetId="1">'BSKLSE'!$A$1:$G$58</definedName>
    <definedName name="_xlnm.Print_Area" localSheetId="3">'CFKLSE'!$A$1:$E$64</definedName>
    <definedName name="_xlnm.Print_Area" localSheetId="2">'EQUITYKLSE'!$A$1:$J$58</definedName>
    <definedName name="_xlnm.Print_Area" localSheetId="0">'ISKLSE'!$A$1:$I$59</definedName>
  </definedNames>
  <calcPr fullCalcOnLoad="1" iterate="1" iterateCount="1" iterateDelta="0.001"/>
</workbook>
</file>

<file path=xl/sharedStrings.xml><?xml version="1.0" encoding="utf-8"?>
<sst xmlns="http://schemas.openxmlformats.org/spreadsheetml/2006/main" count="196" uniqueCount="143">
  <si>
    <t>CURRENT</t>
  </si>
  <si>
    <t>NATIONWIDE EXPRESS COURIER SERVICES BERHAD</t>
  </si>
  <si>
    <t>(COMPANY NO : 133096-M)</t>
  </si>
  <si>
    <t>(INCORPORATED IN MALAYSIA)</t>
  </si>
  <si>
    <t>Except as disclosed otherwise, the figures have not been audited</t>
  </si>
  <si>
    <t>INDIVIDUAL</t>
  </si>
  <si>
    <t>CUMULATIVE</t>
  </si>
  <si>
    <t xml:space="preserve">QTR ENDED </t>
  </si>
  <si>
    <t>RM'000</t>
  </si>
  <si>
    <t>Revenue</t>
  </si>
  <si>
    <t>Deffered Taxation</t>
  </si>
  <si>
    <t>Minority Interests</t>
  </si>
  <si>
    <t>Fixed Deposit</t>
  </si>
  <si>
    <t xml:space="preserve">  Except as disclosed otherwise, the figures have not been audited</t>
  </si>
  <si>
    <t>RM '000</t>
  </si>
  <si>
    <t>Cash Flow From Operating Activities</t>
  </si>
  <si>
    <t xml:space="preserve">        Interest Income</t>
  </si>
  <si>
    <t>Cash Flow From Investing Activities</t>
  </si>
  <si>
    <t>Interest received</t>
  </si>
  <si>
    <t>Cash Flow From Financing Activities</t>
  </si>
  <si>
    <t>Dividends paid</t>
  </si>
  <si>
    <t>Cash and Bank Balances</t>
  </si>
  <si>
    <t>Overdraft</t>
  </si>
  <si>
    <t>Total Cash and Cash Equivalents</t>
  </si>
  <si>
    <t>Property, Plant and Equipment</t>
  </si>
  <si>
    <t>Deferred Tax Assets</t>
  </si>
  <si>
    <t>Current Assets</t>
  </si>
  <si>
    <t>Current Liabilities</t>
  </si>
  <si>
    <t>Share Capital</t>
  </si>
  <si>
    <t>Non -</t>
  </si>
  <si>
    <t>Distributable</t>
  </si>
  <si>
    <t>Exchange</t>
  </si>
  <si>
    <t>Share</t>
  </si>
  <si>
    <t>Fluctuation</t>
  </si>
  <si>
    <t>Retained</t>
  </si>
  <si>
    <t>Capital</t>
  </si>
  <si>
    <t>Reserve</t>
  </si>
  <si>
    <t>Total</t>
  </si>
  <si>
    <t xml:space="preserve"> Effects of exchange rate changes</t>
  </si>
  <si>
    <t>Interim Dividends</t>
  </si>
  <si>
    <t>CONDENSED CONSOLIDATED STATEMENT OF CHANGES IN EQUITY</t>
  </si>
  <si>
    <t xml:space="preserve"> Except as disclosed otherwise, the figures have not been audited.</t>
  </si>
  <si>
    <t xml:space="preserve">            -non trade</t>
  </si>
  <si>
    <t>Audited</t>
  </si>
  <si>
    <t>Premium</t>
  </si>
  <si>
    <t>Except as disclosed otherwise, the figures have been audited.</t>
  </si>
  <si>
    <t xml:space="preserve">Bonus issue </t>
  </si>
  <si>
    <t>Share Premium</t>
  </si>
  <si>
    <t>Proceeds from Rights issue</t>
  </si>
  <si>
    <t>Rights issue</t>
  </si>
  <si>
    <t>Net Assets Per Share (sen)</t>
  </si>
  <si>
    <t>Gross Profit</t>
  </si>
  <si>
    <t>Other Income</t>
  </si>
  <si>
    <t>Administrative Expenses</t>
  </si>
  <si>
    <t>Selling and Marketing Expenses</t>
  </si>
  <si>
    <t>Finance Costs</t>
  </si>
  <si>
    <t>Income Tax Expense</t>
  </si>
  <si>
    <t>ASSETS</t>
  </si>
  <si>
    <t>Non-current Assets</t>
  </si>
  <si>
    <t>Trade Receivables</t>
  </si>
  <si>
    <t>Other Receivables</t>
  </si>
  <si>
    <t>TOTAL ASSETS</t>
  </si>
  <si>
    <t>EQUITY AND LIABILITIES</t>
  </si>
  <si>
    <t>Total Equity</t>
  </si>
  <si>
    <t>Other Payables</t>
  </si>
  <si>
    <t>Total Liabilities</t>
  </si>
  <si>
    <t>TOTAL EQUITY AND LIABILITIES</t>
  </si>
  <si>
    <t>Proceeds from Share issue</t>
  </si>
  <si>
    <t>Deferred Tax Liabilities</t>
  </si>
  <si>
    <t>Cost of  Services</t>
  </si>
  <si>
    <t>Pre-paid Land Lease Payments</t>
  </si>
  <si>
    <t>Inventories</t>
  </si>
  <si>
    <t>Hire purchase</t>
  </si>
  <si>
    <t>Repayment of hire purchase financing</t>
  </si>
  <si>
    <t>Drawdown of hire purchase financing</t>
  </si>
  <si>
    <t xml:space="preserve">        -Basic (sen)</t>
  </si>
  <si>
    <t>Adjustments for :</t>
  </si>
  <si>
    <t>CORRESPONDING</t>
  </si>
  <si>
    <t>Non-current Liability</t>
  </si>
  <si>
    <t xml:space="preserve">Dividends </t>
  </si>
  <si>
    <t>Profits</t>
  </si>
  <si>
    <t>Net movement in Cash and Cash Equivalents</t>
  </si>
  <si>
    <t xml:space="preserve">        Bad debt written off</t>
  </si>
  <si>
    <t xml:space="preserve">        Reversal of provision for doubtful debts</t>
  </si>
  <si>
    <t>CONDENSED CONSOLIDATED STATEMENT OF FINANCIAL POSITION</t>
  </si>
  <si>
    <t>Other Comprehensive Income:</t>
  </si>
  <si>
    <t xml:space="preserve">            -Trade</t>
  </si>
  <si>
    <t xml:space="preserve">        Interest Expense</t>
  </si>
  <si>
    <t>Reserves</t>
  </si>
  <si>
    <t>CONDENSED CONSOLIDATED STATEMENT OF COMPREHENSIVE INCOME</t>
  </si>
  <si>
    <t>CONDENSED CONSOLIDATED STATEMENT OF CASH FLOWS</t>
  </si>
  <si>
    <t xml:space="preserve">        Depreciation of property, plant and equipment</t>
  </si>
  <si>
    <t xml:space="preserve">  Taxation paid</t>
  </si>
  <si>
    <t xml:space="preserve">  Interest paid</t>
  </si>
  <si>
    <t xml:space="preserve">  Tax refund</t>
  </si>
  <si>
    <t>Proceeds from disposal of property,plant and equipment</t>
  </si>
  <si>
    <t xml:space="preserve">   Currency translation differrences </t>
  </si>
  <si>
    <t xml:space="preserve">       arising from consolidation</t>
  </si>
  <si>
    <t xml:space="preserve">Total Comprehensive Income </t>
  </si>
  <si>
    <t xml:space="preserve">Equity attributable to </t>
  </si>
  <si>
    <t xml:space="preserve">   equity holders of the Company</t>
  </si>
  <si>
    <t>As at</t>
  </si>
  <si>
    <t xml:space="preserve">        Gain on disposal of property, plant &amp; equipment</t>
  </si>
  <si>
    <t>Purchase of property, plant and equipment</t>
  </si>
  <si>
    <t>At 1 April 2013</t>
  </si>
  <si>
    <t>Net Cash Used in Investing Activities</t>
  </si>
  <si>
    <t>Operating Profit Before Working Capital Changes</t>
  </si>
  <si>
    <t>31 March 2014</t>
  </si>
  <si>
    <t xml:space="preserve">        Adjustment of property, plant &amp; equipment</t>
  </si>
  <si>
    <t xml:space="preserve">        Net impairment loss of trade and other receivables</t>
  </si>
  <si>
    <t xml:space="preserve">Total comprehensive loss </t>
  </si>
  <si>
    <t>Total comprehensive loss</t>
  </si>
  <si>
    <t>Cash Generated from Operations</t>
  </si>
  <si>
    <t xml:space="preserve">        Net impairment loss of inventories</t>
  </si>
  <si>
    <t xml:space="preserve">   for the period</t>
  </si>
  <si>
    <t>The Condensed Consolidated Statement of Comprehensive Income should be read in conjunction with the audited financial statements  for the financial year ended  31 March 2014  and the accompanying explanatory notes attached to the interim financial statements.</t>
  </si>
  <si>
    <t>The condensed consolidated statement of financial position should be read in conjunction with the audited financial statements for the financial year ended 31 March 2014 and the accompanying explanatory notes attached to the interim financial statements.</t>
  </si>
  <si>
    <t xml:space="preserve">     for the period</t>
  </si>
  <si>
    <t>At 1 April 2014</t>
  </si>
  <si>
    <t>The Condensed Consolidated Statement of Changes in Equity should be read in conjunction with the audited financial statements for the year ended 31 March 2014 and the accompanying explanatory notes attached to the interim financial statements.</t>
  </si>
  <si>
    <t>Net Cash Used in Operating Activities</t>
  </si>
  <si>
    <t>Net Cash Used in Financing Activities</t>
  </si>
  <si>
    <t>Cash and Cash Equivalents at Beginning of the Period</t>
  </si>
  <si>
    <t>Cash and Cash Equivalents at End of the Period</t>
  </si>
  <si>
    <t>The Condensed Consolidated Statement of Cash Flows should be read in conjunction with the audited financial statements for the year ended 31 March 2014 and the accompanying explanatory notes attached to the interim financial statements.</t>
  </si>
  <si>
    <t>Profit/(Loss) Before Tax</t>
  </si>
  <si>
    <t xml:space="preserve">   Increase in Receivables</t>
  </si>
  <si>
    <t>For the Period Ended 31 December 2014</t>
  </si>
  <si>
    <t>31 DECEMBER</t>
  </si>
  <si>
    <t>9  MONTHS</t>
  </si>
  <si>
    <t>As at 31 December 2014</t>
  </si>
  <si>
    <t>31 December 2014</t>
  </si>
  <si>
    <t>For the Period Ended 31 December 2013</t>
  </si>
  <si>
    <t>At 31 December 2013</t>
  </si>
  <si>
    <t>At 31 December 2014</t>
  </si>
  <si>
    <t xml:space="preserve">  For the Period Ended 31 December 2014</t>
  </si>
  <si>
    <t>9  Months Ended</t>
  </si>
  <si>
    <t xml:space="preserve">   Increase in Payables</t>
  </si>
  <si>
    <t>31 December 2013</t>
  </si>
  <si>
    <t xml:space="preserve">   Decrease in Inventories</t>
  </si>
  <si>
    <t>Earnings/(Loss) per share</t>
  </si>
  <si>
    <t>The basic EPS/(LPS) is calculated based on the net loss for the period divided by the weighted average number of shares in issue during the period.</t>
  </si>
  <si>
    <t>Profit/(Loss) net of tax</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</si>
</sst>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0_);_(* \(#,##0.0\);_(* &quot;-&quot;??_);_(@_)"/>
    <numFmt numFmtId="172" formatCode="0.0000"/>
    <numFmt numFmtId="173" formatCode="_(* #,##0.0000_);_(* \(#,##0.0000\);_(* &quot;-&quot;??_);_(@_)"/>
    <numFmt numFmtId="174" formatCode="0.00_);\(0.00\)"/>
    <numFmt numFmtId="175" formatCode="_(* #,##0.000_);_(* \(#,##0.000\);_(* &quot;-&quot;??_);_(@_)"/>
    <numFmt numFmtId="176" formatCode="_(* #,##0.0000_);_(* \(#,##0.0000\);_(* &quot;-&quot;????_);_(@_)"/>
    <numFmt numFmtId="177" formatCode="0.000"/>
    <numFmt numFmtId="178" formatCode="0.0"/>
    <numFmt numFmtId="179" formatCode="0.0000000"/>
    <numFmt numFmtId="180" formatCode="0.000000"/>
    <numFmt numFmtId="181" formatCode="0.0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43E]dd\ mmmm\ yyyy"/>
    <numFmt numFmtId="188" formatCode="dd/mm/yy;@"/>
    <numFmt numFmtId="189" formatCode="[$-43E]dd\ mmmm\ yyyy;@"/>
  </numFmts>
  <fonts count="24">
    <font>
      <sz val="10"/>
      <name val="Arial"/>
      <family val="0"/>
    </font>
    <font>
      <b/>
      <sz val="10"/>
      <name val="Times New Roman"/>
      <family val="1"/>
    </font>
    <font>
      <b/>
      <sz val="12"/>
      <name val="Times New Roman"/>
      <family val="1"/>
    </font>
    <font>
      <sz val="12"/>
      <name val="Times New Roman"/>
      <family val="1"/>
    </font>
    <font>
      <sz val="12"/>
      <color indexed="10"/>
      <name val="Times New Roman"/>
      <family val="1"/>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6"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96">
    <xf numFmtId="0" fontId="0" fillId="0" borderId="0" xfId="0" applyAlignment="1">
      <alignment/>
    </xf>
    <xf numFmtId="0" fontId="2" fillId="0" borderId="0" xfId="0" applyFont="1" applyFill="1" applyAlignment="1">
      <alignment/>
    </xf>
    <xf numFmtId="43" fontId="3" fillId="0" borderId="0" xfId="42" applyFont="1" applyFill="1" applyAlignment="1">
      <alignment/>
    </xf>
    <xf numFmtId="3" fontId="3" fillId="0" borderId="0" xfId="42" applyNumberFormat="1" applyFont="1" applyFill="1" applyAlignment="1">
      <alignment/>
    </xf>
    <xf numFmtId="170" fontId="3" fillId="0" borderId="0" xfId="42" applyNumberFormat="1" applyFont="1" applyFill="1" applyAlignment="1">
      <alignment/>
    </xf>
    <xf numFmtId="37" fontId="3" fillId="0" borderId="0" xfId="42" applyNumberFormat="1" applyFont="1" applyFill="1" applyAlignment="1">
      <alignment/>
    </xf>
    <xf numFmtId="0" fontId="3" fillId="0" borderId="0" xfId="0" applyFont="1" applyFill="1" applyAlignment="1">
      <alignment/>
    </xf>
    <xf numFmtId="0" fontId="4" fillId="0" borderId="0" xfId="0" applyFont="1" applyFill="1" applyAlignment="1">
      <alignment/>
    </xf>
    <xf numFmtId="43" fontId="4" fillId="0" borderId="0" xfId="42" applyFont="1" applyFill="1" applyAlignment="1">
      <alignment/>
    </xf>
    <xf numFmtId="2" fontId="3" fillId="0" borderId="0" xfId="0" applyNumberFormat="1" applyFont="1" applyFill="1" applyAlignment="1">
      <alignment/>
    </xf>
    <xf numFmtId="3" fontId="3" fillId="0" borderId="0" xfId="0" applyNumberFormat="1" applyFont="1" applyFill="1" applyAlignment="1">
      <alignment/>
    </xf>
    <xf numFmtId="170" fontId="3" fillId="0" borderId="0" xfId="42" applyNumberFormat="1" applyFont="1" applyFill="1" applyBorder="1" applyAlignment="1">
      <alignment/>
    </xf>
    <xf numFmtId="170" fontId="2" fillId="0" borderId="0" xfId="42" applyNumberFormat="1" applyFont="1" applyFill="1" applyAlignment="1">
      <alignment horizontal="center"/>
    </xf>
    <xf numFmtId="170" fontId="3" fillId="0" borderId="0" xfId="42" applyNumberFormat="1" applyFont="1" applyFill="1" applyAlignment="1">
      <alignment/>
    </xf>
    <xf numFmtId="43" fontId="3" fillId="0" borderId="0" xfId="42" applyFont="1" applyFill="1" applyAlignment="1">
      <alignment/>
    </xf>
    <xf numFmtId="0" fontId="3" fillId="0" borderId="0" xfId="0" applyNumberFormat="1" applyFont="1" applyFill="1" applyAlignment="1">
      <alignment/>
    </xf>
    <xf numFmtId="170" fontId="3" fillId="0" borderId="0" xfId="0" applyNumberFormat="1" applyFont="1" applyFill="1" applyAlignment="1">
      <alignment/>
    </xf>
    <xf numFmtId="0" fontId="2" fillId="0" borderId="0" xfId="0" applyFont="1" applyFill="1" applyBorder="1" applyAlignment="1">
      <alignment/>
    </xf>
    <xf numFmtId="0" fontId="3" fillId="0" borderId="0" xfId="0" applyFont="1" applyFill="1" applyBorder="1" applyAlignment="1">
      <alignment/>
    </xf>
    <xf numFmtId="0" fontId="2" fillId="0" borderId="0" xfId="0" applyFont="1" applyFill="1" applyAlignment="1">
      <alignment horizontal="center"/>
    </xf>
    <xf numFmtId="0" fontId="2" fillId="0" borderId="0" xfId="0" applyFont="1" applyFill="1" applyAlignment="1">
      <alignment horizontal="right"/>
    </xf>
    <xf numFmtId="15" fontId="2" fillId="0" borderId="0" xfId="0" applyNumberFormat="1" applyFont="1" applyFill="1" applyAlignment="1" quotePrefix="1">
      <alignment horizontal="right"/>
    </xf>
    <xf numFmtId="170" fontId="3" fillId="0" borderId="10" xfId="42" applyNumberFormat="1" applyFont="1" applyFill="1" applyBorder="1" applyAlignment="1">
      <alignment/>
    </xf>
    <xf numFmtId="170" fontId="3" fillId="0" borderId="11" xfId="42" applyNumberFormat="1" applyFont="1" applyFill="1" applyBorder="1" applyAlignment="1">
      <alignment/>
    </xf>
    <xf numFmtId="170" fontId="3" fillId="0" borderId="12" xfId="42" applyNumberFormat="1" applyFont="1" applyFill="1" applyBorder="1" applyAlignment="1">
      <alignment/>
    </xf>
    <xf numFmtId="170" fontId="3" fillId="0" borderId="13" xfId="42" applyNumberFormat="1" applyFont="1" applyFill="1" applyBorder="1" applyAlignment="1">
      <alignment/>
    </xf>
    <xf numFmtId="170" fontId="2" fillId="0" borderId="14" xfId="42" applyNumberFormat="1" applyFont="1" applyFill="1" applyBorder="1" applyAlignment="1">
      <alignment/>
    </xf>
    <xf numFmtId="0" fontId="3" fillId="0" borderId="0" xfId="0" applyFont="1" applyFill="1" applyAlignment="1">
      <alignment horizontal="right"/>
    </xf>
    <xf numFmtId="3" fontId="3" fillId="0" borderId="15" xfId="42" applyNumberFormat="1" applyFont="1" applyFill="1" applyBorder="1" applyAlignment="1">
      <alignment/>
    </xf>
    <xf numFmtId="189" fontId="2" fillId="0" borderId="0" xfId="42" applyNumberFormat="1" applyFont="1" applyFill="1" applyAlignment="1" quotePrefix="1">
      <alignment horizontal="right"/>
    </xf>
    <xf numFmtId="0" fontId="2" fillId="0" borderId="0" xfId="42" applyNumberFormat="1" applyFont="1" applyFill="1" applyBorder="1" applyAlignment="1">
      <alignment horizontal="right"/>
    </xf>
    <xf numFmtId="170" fontId="3" fillId="0" borderId="0" xfId="42" applyNumberFormat="1" applyFont="1" applyFill="1" applyAlignment="1">
      <alignment horizontal="right"/>
    </xf>
    <xf numFmtId="170" fontId="3" fillId="0" borderId="16" xfId="42" applyNumberFormat="1" applyFont="1" applyFill="1" applyBorder="1" applyAlignment="1">
      <alignment/>
    </xf>
    <xf numFmtId="170" fontId="2" fillId="0" borderId="0" xfId="42" applyNumberFormat="1" applyFont="1" applyFill="1" applyAlignment="1">
      <alignment/>
    </xf>
    <xf numFmtId="41" fontId="3" fillId="0" borderId="0" xfId="42" applyNumberFormat="1" applyFont="1" applyFill="1" applyAlignment="1">
      <alignment/>
    </xf>
    <xf numFmtId="41" fontId="3" fillId="0" borderId="0" xfId="0" applyNumberFormat="1" applyFont="1" applyFill="1" applyAlignment="1">
      <alignment/>
    </xf>
    <xf numFmtId="170" fontId="2" fillId="0" borderId="0" xfId="42" applyNumberFormat="1" applyFont="1" applyFill="1" applyBorder="1" applyAlignment="1">
      <alignment/>
    </xf>
    <xf numFmtId="37" fontId="3" fillId="0" borderId="16" xfId="42" applyNumberFormat="1" applyFont="1" applyFill="1" applyBorder="1" applyAlignment="1">
      <alignment/>
    </xf>
    <xf numFmtId="170" fontId="3" fillId="0" borderId="17" xfId="42" applyNumberFormat="1" applyFont="1" applyFill="1" applyBorder="1" applyAlignment="1">
      <alignment/>
    </xf>
    <xf numFmtId="0" fontId="1" fillId="0" borderId="0" xfId="0" applyFont="1" applyFill="1" applyAlignment="1">
      <alignment/>
    </xf>
    <xf numFmtId="170" fontId="3" fillId="0" borderId="17" xfId="42" applyNumberFormat="1" applyFont="1" applyFill="1" applyBorder="1" applyAlignment="1">
      <alignment/>
    </xf>
    <xf numFmtId="170" fontId="2" fillId="0" borderId="0" xfId="42" applyNumberFormat="1" applyFont="1" applyFill="1" applyAlignment="1" quotePrefix="1">
      <alignment horizontal="right"/>
    </xf>
    <xf numFmtId="0" fontId="2" fillId="0" borderId="0" xfId="0" applyNumberFormat="1" applyFont="1" applyFill="1" applyAlignment="1">
      <alignment horizontal="center"/>
    </xf>
    <xf numFmtId="170" fontId="3" fillId="0" borderId="0" xfId="42" applyNumberFormat="1" applyFont="1" applyFill="1" applyBorder="1" applyAlignment="1">
      <alignment/>
    </xf>
    <xf numFmtId="3" fontId="2" fillId="0" borderId="0" xfId="0" applyNumberFormat="1" applyFont="1" applyFill="1" applyAlignment="1">
      <alignment/>
    </xf>
    <xf numFmtId="43" fontId="3" fillId="0" borderId="0" xfId="0" applyNumberFormat="1" applyFont="1" applyFill="1" applyAlignment="1">
      <alignment/>
    </xf>
    <xf numFmtId="37" fontId="3" fillId="0" borderId="0" xfId="0" applyNumberFormat="1" applyFont="1" applyFill="1" applyAlignment="1">
      <alignment/>
    </xf>
    <xf numFmtId="43" fontId="2" fillId="0" borderId="0" xfId="42" applyFont="1" applyFill="1" applyAlignment="1">
      <alignment/>
    </xf>
    <xf numFmtId="43" fontId="2" fillId="0" borderId="0" xfId="42" applyFont="1" applyFill="1" applyAlignment="1">
      <alignment/>
    </xf>
    <xf numFmtId="0" fontId="2" fillId="0" borderId="0" xfId="0" applyNumberFormat="1" applyFont="1" applyFill="1" applyAlignment="1">
      <alignment/>
    </xf>
    <xf numFmtId="43" fontId="3" fillId="0" borderId="0" xfId="42" applyFont="1" applyFill="1" applyAlignment="1">
      <alignment horizontal="left"/>
    </xf>
    <xf numFmtId="170" fontId="4" fillId="0" borderId="0" xfId="0" applyNumberFormat="1" applyFont="1" applyFill="1" applyAlignment="1">
      <alignment/>
    </xf>
    <xf numFmtId="43" fontId="2" fillId="0" borderId="0" xfId="42" applyFont="1" applyFill="1" applyBorder="1" applyAlignment="1">
      <alignment/>
    </xf>
    <xf numFmtId="43" fontId="2" fillId="0" borderId="0" xfId="42" applyFont="1" applyFill="1" applyAlignment="1" quotePrefix="1">
      <alignment/>
    </xf>
    <xf numFmtId="170" fontId="2" fillId="0" borderId="0" xfId="42" applyNumberFormat="1" applyFont="1" applyFill="1" applyAlignment="1">
      <alignment horizontal="right"/>
    </xf>
    <xf numFmtId="170" fontId="2" fillId="0" borderId="0" xfId="42" applyNumberFormat="1" applyFont="1" applyFill="1" applyBorder="1" applyAlignment="1">
      <alignment horizontal="right"/>
    </xf>
    <xf numFmtId="43" fontId="1" fillId="0" borderId="0" xfId="42" applyFont="1" applyFill="1" applyAlignment="1">
      <alignment/>
    </xf>
    <xf numFmtId="170" fontId="3" fillId="0" borderId="0" xfId="42" applyNumberFormat="1" applyFont="1" applyFill="1" applyBorder="1" applyAlignment="1">
      <alignment horizontal="right"/>
    </xf>
    <xf numFmtId="170" fontId="2" fillId="0" borderId="0" xfId="42" applyNumberFormat="1" applyFont="1" applyFill="1" applyBorder="1" applyAlignment="1">
      <alignment horizontal="center"/>
    </xf>
    <xf numFmtId="0" fontId="2" fillId="0" borderId="0" xfId="42" applyNumberFormat="1" applyFont="1" applyFill="1" applyAlignment="1" quotePrefix="1">
      <alignment horizontal="right"/>
    </xf>
    <xf numFmtId="10" fontId="3" fillId="0" borderId="0" xfId="59" applyNumberFormat="1" applyFont="1" applyFill="1" applyAlignment="1">
      <alignment/>
    </xf>
    <xf numFmtId="10" fontId="3" fillId="0" borderId="0" xfId="0" applyNumberFormat="1" applyFont="1" applyFill="1" applyAlignment="1">
      <alignment/>
    </xf>
    <xf numFmtId="170" fontId="3" fillId="0" borderId="0" xfId="0" applyNumberFormat="1" applyFont="1" applyFill="1" applyBorder="1" applyAlignment="1">
      <alignment/>
    </xf>
    <xf numFmtId="43" fontId="3" fillId="0" borderId="0" xfId="0" applyNumberFormat="1" applyFont="1" applyFill="1" applyBorder="1" applyAlignment="1">
      <alignment/>
    </xf>
    <xf numFmtId="37" fontId="3" fillId="0" borderId="0" xfId="42" applyNumberFormat="1" applyFont="1" applyFill="1" applyBorder="1" applyAlignment="1">
      <alignment/>
    </xf>
    <xf numFmtId="3" fontId="3" fillId="0" borderId="0" xfId="42" applyNumberFormat="1" applyFont="1" applyFill="1" applyBorder="1" applyAlignment="1">
      <alignment/>
    </xf>
    <xf numFmtId="0" fontId="4" fillId="0" borderId="0" xfId="0" applyFont="1" applyFill="1" applyBorder="1" applyAlignment="1">
      <alignment/>
    </xf>
    <xf numFmtId="9" fontId="3" fillId="0" borderId="0" xfId="59" applyFont="1" applyFill="1" applyAlignment="1">
      <alignment/>
    </xf>
    <xf numFmtId="3" fontId="3" fillId="0" borderId="0" xfId="0" applyNumberFormat="1" applyFont="1" applyFill="1" applyBorder="1" applyAlignment="1">
      <alignment/>
    </xf>
    <xf numFmtId="170" fontId="3" fillId="24" borderId="0" xfId="42" applyNumberFormat="1" applyFont="1" applyFill="1" applyAlignment="1">
      <alignment/>
    </xf>
    <xf numFmtId="0" fontId="2" fillId="0" borderId="0" xfId="0" applyFont="1" applyFill="1" applyAlignment="1" quotePrefix="1">
      <alignment horizontal="right"/>
    </xf>
    <xf numFmtId="43" fontId="3" fillId="0" borderId="0" xfId="42" applyFont="1" applyFill="1" applyAlignment="1">
      <alignment horizontal="left" vertical="top" wrapText="1"/>
    </xf>
    <xf numFmtId="37" fontId="3" fillId="0" borderId="0" xfId="0" applyNumberFormat="1" applyFont="1" applyFill="1" applyBorder="1" applyAlignment="1">
      <alignment/>
    </xf>
    <xf numFmtId="37" fontId="3" fillId="0" borderId="15" xfId="0" applyNumberFormat="1" applyFont="1" applyFill="1" applyBorder="1" applyAlignment="1">
      <alignment/>
    </xf>
    <xf numFmtId="0" fontId="3" fillId="0" borderId="16" xfId="0" applyFont="1" applyFill="1" applyBorder="1" applyAlignment="1">
      <alignment/>
    </xf>
    <xf numFmtId="49" fontId="2" fillId="0" borderId="0" xfId="0" applyNumberFormat="1" applyFont="1" applyFill="1" applyAlignment="1" quotePrefix="1">
      <alignment horizontal="right"/>
    </xf>
    <xf numFmtId="170" fontId="3" fillId="0" borderId="18" xfId="42" applyNumberFormat="1" applyFont="1" applyFill="1" applyBorder="1" applyAlignment="1">
      <alignment/>
    </xf>
    <xf numFmtId="43" fontId="3" fillId="0" borderId="0" xfId="42" applyNumberFormat="1" applyFont="1" applyFill="1" applyAlignment="1">
      <alignment/>
    </xf>
    <xf numFmtId="0" fontId="3" fillId="0" borderId="0" xfId="0" applyFont="1" applyFill="1" applyAlignment="1" quotePrefix="1">
      <alignment/>
    </xf>
    <xf numFmtId="170" fontId="3" fillId="0" borderId="0" xfId="42" applyNumberFormat="1" applyFont="1" applyFill="1" applyAlignment="1">
      <alignment/>
    </xf>
    <xf numFmtId="170" fontId="2" fillId="0" borderId="0" xfId="42" applyNumberFormat="1" applyFont="1" applyFill="1" applyBorder="1" applyAlignment="1" quotePrefix="1">
      <alignment horizontal="right"/>
    </xf>
    <xf numFmtId="0" fontId="3" fillId="0" borderId="0" xfId="0" applyFont="1" applyFill="1" applyAlignment="1">
      <alignment/>
    </xf>
    <xf numFmtId="0" fontId="2" fillId="0" borderId="0" xfId="42" applyNumberFormat="1" applyFont="1" applyFill="1" applyAlignment="1" quotePrefix="1">
      <alignment horizontal="right"/>
    </xf>
    <xf numFmtId="189" fontId="2" fillId="0" borderId="0" xfId="42" applyNumberFormat="1" applyFont="1" applyFill="1" applyAlignment="1" quotePrefix="1">
      <alignment horizontal="right"/>
    </xf>
    <xf numFmtId="0" fontId="2" fillId="0" borderId="0" xfId="42" applyNumberFormat="1" applyFont="1" applyFill="1" applyBorder="1" applyAlignment="1">
      <alignment horizontal="right"/>
    </xf>
    <xf numFmtId="170" fontId="3" fillId="0" borderId="0" xfId="42" applyNumberFormat="1" applyFont="1" applyFill="1" applyAlignment="1">
      <alignment horizontal="right"/>
    </xf>
    <xf numFmtId="170" fontId="3" fillId="0" borderId="0" xfId="42" applyNumberFormat="1" applyFont="1" applyFill="1" applyAlignment="1">
      <alignment/>
    </xf>
    <xf numFmtId="170" fontId="3" fillId="0" borderId="16" xfId="42" applyNumberFormat="1" applyFont="1" applyFill="1" applyBorder="1" applyAlignment="1">
      <alignment/>
    </xf>
    <xf numFmtId="170" fontId="3" fillId="0" borderId="0" xfId="0" applyNumberFormat="1" applyFont="1" applyFill="1" applyAlignment="1">
      <alignment/>
    </xf>
    <xf numFmtId="170" fontId="3" fillId="0" borderId="17" xfId="42" applyNumberFormat="1" applyFont="1" applyFill="1" applyBorder="1" applyAlignment="1">
      <alignment/>
    </xf>
    <xf numFmtId="170" fontId="2" fillId="0" borderId="0" xfId="42" applyNumberFormat="1" applyFont="1" applyFill="1" applyAlignment="1">
      <alignment/>
    </xf>
    <xf numFmtId="43" fontId="3" fillId="0" borderId="0" xfId="42" applyFont="1" applyFill="1" applyAlignment="1">
      <alignment/>
    </xf>
    <xf numFmtId="41" fontId="3" fillId="10" borderId="0" xfId="42" applyNumberFormat="1" applyFont="1" applyFill="1" applyBorder="1" applyAlignment="1">
      <alignment/>
    </xf>
    <xf numFmtId="0" fontId="3" fillId="0" borderId="0" xfId="0" applyNumberFormat="1" applyFont="1" applyFill="1" applyAlignment="1">
      <alignment horizontal="left" vertical="top" wrapText="1"/>
    </xf>
    <xf numFmtId="43" fontId="3" fillId="0" borderId="0" xfId="42" applyFont="1" applyFill="1" applyAlignment="1">
      <alignment horizontal="left" vertical="top" wrapText="1"/>
    </xf>
    <xf numFmtId="0" fontId="3" fillId="0" borderId="0" xfId="0" applyFont="1" applyFill="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B2:Q70"/>
  <sheetViews>
    <sheetView view="pageBreakPreview" zoomScale="75" zoomScaleNormal="75" zoomScaleSheetLayoutView="75" zoomScalePageLayoutView="0" workbookViewId="0" topLeftCell="A39">
      <selection activeCell="E27" sqref="E27"/>
    </sheetView>
  </sheetViews>
  <sheetFormatPr defaultColWidth="9.140625" defaultRowHeight="12.75" outlineLevelRow="1"/>
  <cols>
    <col min="1" max="1" width="1.7109375" style="6" customWidth="1"/>
    <col min="2" max="2" width="35.8515625" style="6" customWidth="1"/>
    <col min="3" max="3" width="18.140625" style="6" bestFit="1" customWidth="1"/>
    <col min="4" max="4" width="0.85546875" style="6" customWidth="1"/>
    <col min="5" max="5" width="22.28125" style="6" bestFit="1" customWidth="1"/>
    <col min="6" max="6" width="0.5625" style="6" customWidth="1"/>
    <col min="7" max="7" width="18.140625" style="6" bestFit="1" customWidth="1"/>
    <col min="8" max="8" width="0.85546875" style="6" customWidth="1"/>
    <col min="9" max="9" width="18.7109375" style="6" customWidth="1"/>
    <col min="10" max="10" width="16.140625" style="6" bestFit="1" customWidth="1"/>
    <col min="11" max="11" width="15.00390625" style="6" bestFit="1" customWidth="1"/>
    <col min="12" max="12" width="16.57421875" style="6" bestFit="1" customWidth="1"/>
    <col min="13" max="16384" width="9.140625" style="6" customWidth="1"/>
  </cols>
  <sheetData>
    <row r="2" spans="2:3" ht="15.75">
      <c r="B2" s="1" t="s">
        <v>1</v>
      </c>
      <c r="C2" s="1"/>
    </row>
    <row r="3" spans="2:3" ht="15.75">
      <c r="B3" s="1" t="s">
        <v>2</v>
      </c>
      <c r="C3" s="1"/>
    </row>
    <row r="4" ht="15.75">
      <c r="B4" s="1" t="s">
        <v>3</v>
      </c>
    </row>
    <row r="6" ht="15.75">
      <c r="B6" s="17" t="s">
        <v>89</v>
      </c>
    </row>
    <row r="7" ht="15.75">
      <c r="B7" s="1" t="s">
        <v>127</v>
      </c>
    </row>
    <row r="8" ht="15.75">
      <c r="B8" s="1" t="s">
        <v>4</v>
      </c>
    </row>
    <row r="9" spans="3:4" ht="15.75">
      <c r="C9" s="18"/>
      <c r="D9" s="18"/>
    </row>
    <row r="10" spans="4:8" ht="15.75">
      <c r="D10" s="19" t="s">
        <v>5</v>
      </c>
      <c r="G10" s="27"/>
      <c r="H10" s="19" t="s">
        <v>6</v>
      </c>
    </row>
    <row r="11" spans="4:9" ht="15.75">
      <c r="D11" s="19"/>
      <c r="E11" s="20"/>
      <c r="G11" s="27"/>
      <c r="H11" s="19"/>
      <c r="I11" s="20"/>
    </row>
    <row r="12" spans="3:9" ht="15.75">
      <c r="C12" s="20" t="s">
        <v>0</v>
      </c>
      <c r="D12" s="20"/>
      <c r="E12" s="20" t="s">
        <v>77</v>
      </c>
      <c r="G12" s="20" t="s">
        <v>129</v>
      </c>
      <c r="H12" s="20"/>
      <c r="I12" s="20" t="str">
        <f>G12</f>
        <v>9  MONTHS</v>
      </c>
    </row>
    <row r="13" spans="3:9" ht="15.75">
      <c r="C13" s="20" t="s">
        <v>7</v>
      </c>
      <c r="D13" s="20"/>
      <c r="E13" s="20" t="s">
        <v>7</v>
      </c>
      <c r="G13" s="20" t="s">
        <v>6</v>
      </c>
      <c r="H13" s="20"/>
      <c r="I13" s="20" t="s">
        <v>6</v>
      </c>
    </row>
    <row r="14" spans="3:9" ht="15.75">
      <c r="C14" s="21" t="s">
        <v>128</v>
      </c>
      <c r="D14" s="21"/>
      <c r="E14" s="21" t="str">
        <f>C14</f>
        <v>31 DECEMBER</v>
      </c>
      <c r="G14" s="21" t="str">
        <f>C14</f>
        <v>31 DECEMBER</v>
      </c>
      <c r="H14" s="20"/>
      <c r="I14" s="21" t="str">
        <f>C14</f>
        <v>31 DECEMBER</v>
      </c>
    </row>
    <row r="15" spans="3:9" ht="15.75">
      <c r="C15" s="70">
        <v>2014</v>
      </c>
      <c r="D15" s="20"/>
      <c r="E15" s="70">
        <v>2013</v>
      </c>
      <c r="G15" s="70">
        <v>2014</v>
      </c>
      <c r="H15" s="20"/>
      <c r="I15" s="70">
        <v>2013</v>
      </c>
    </row>
    <row r="16" spans="3:9" ht="15.75">
      <c r="C16" s="20" t="s">
        <v>8</v>
      </c>
      <c r="D16" s="20"/>
      <c r="E16" s="20" t="s">
        <v>8</v>
      </c>
      <c r="G16" s="20" t="s">
        <v>8</v>
      </c>
      <c r="H16" s="20"/>
      <c r="I16" s="20" t="s">
        <v>8</v>
      </c>
    </row>
    <row r="17" spans="3:9" ht="15.75">
      <c r="C17" s="20"/>
      <c r="D17" s="20"/>
      <c r="E17" s="20"/>
      <c r="G17" s="20"/>
      <c r="H17" s="20"/>
      <c r="I17" s="20"/>
    </row>
    <row r="18" spans="2:17" ht="15.75">
      <c r="B18" s="2" t="s">
        <v>9</v>
      </c>
      <c r="C18" s="3">
        <v>27473.744</v>
      </c>
      <c r="D18" s="4"/>
      <c r="E18" s="3">
        <v>26102</v>
      </c>
      <c r="G18" s="3">
        <v>74801</v>
      </c>
      <c r="H18" s="4"/>
      <c r="I18" s="3">
        <v>72513</v>
      </c>
      <c r="K18" s="77"/>
      <c r="L18" s="60"/>
      <c r="M18" s="60"/>
      <c r="N18" s="10"/>
      <c r="O18" s="60"/>
      <c r="Q18" s="10"/>
    </row>
    <row r="19" spans="2:13" ht="15.75">
      <c r="B19" s="2"/>
      <c r="C19" s="3"/>
      <c r="D19" s="4"/>
      <c r="E19" s="3"/>
      <c r="G19" s="3"/>
      <c r="H19" s="4"/>
      <c r="I19" s="3"/>
      <c r="L19" s="2"/>
      <c r="M19" s="60"/>
    </row>
    <row r="20" spans="2:12" ht="15.75">
      <c r="B20" s="2" t="s">
        <v>69</v>
      </c>
      <c r="C20" s="5">
        <v>-20798</v>
      </c>
      <c r="D20" s="4"/>
      <c r="E20" s="5">
        <f>-20603+1207</f>
        <v>-19396</v>
      </c>
      <c r="G20" s="5">
        <v>-57401</v>
      </c>
      <c r="H20" s="4"/>
      <c r="I20" s="5">
        <f>-58176+1207</f>
        <v>-56969</v>
      </c>
      <c r="J20" s="2"/>
      <c r="L20" s="61"/>
    </row>
    <row r="21" spans="2:12" ht="15.75">
      <c r="B21" s="2"/>
      <c r="C21" s="28"/>
      <c r="D21" s="4"/>
      <c r="E21" s="28"/>
      <c r="G21" s="28"/>
      <c r="H21" s="4"/>
      <c r="I21" s="28"/>
      <c r="L21" s="61"/>
    </row>
    <row r="22" spans="2:12" ht="15.75">
      <c r="B22" s="2" t="s">
        <v>51</v>
      </c>
      <c r="C22" s="3">
        <f>C18+C20</f>
        <v>6675.743999999999</v>
      </c>
      <c r="D22" s="4"/>
      <c r="E22" s="3">
        <f>E18+E20</f>
        <v>6706</v>
      </c>
      <c r="G22" s="3">
        <f>G18+G20</f>
        <v>17400</v>
      </c>
      <c r="H22" s="4"/>
      <c r="I22" s="3">
        <f>I18+I20</f>
        <v>15544</v>
      </c>
      <c r="L22" s="61"/>
    </row>
    <row r="23" spans="2:12" ht="15.75">
      <c r="B23" s="2"/>
      <c r="C23" s="3"/>
      <c r="D23" s="4"/>
      <c r="E23" s="3"/>
      <c r="G23" s="3"/>
      <c r="H23" s="4"/>
      <c r="I23" s="3"/>
      <c r="L23" s="4"/>
    </row>
    <row r="24" spans="2:12" ht="15.75">
      <c r="B24" s="2" t="s">
        <v>52</v>
      </c>
      <c r="C24" s="4">
        <v>86</v>
      </c>
      <c r="D24" s="4"/>
      <c r="E24" s="4">
        <v>107</v>
      </c>
      <c r="G24" s="4">
        <v>246.958</v>
      </c>
      <c r="H24" s="4"/>
      <c r="I24" s="4">
        <v>206</v>
      </c>
      <c r="K24" s="2"/>
      <c r="L24" s="2"/>
    </row>
    <row r="25" spans="2:12" ht="15.75">
      <c r="B25" s="2"/>
      <c r="C25" s="4"/>
      <c r="D25" s="4"/>
      <c r="E25" s="4"/>
      <c r="G25" s="4"/>
      <c r="H25" s="4"/>
      <c r="I25" s="4"/>
      <c r="L25" s="2"/>
    </row>
    <row r="26" spans="2:12" ht="15.75">
      <c r="B26" s="2" t="s">
        <v>53</v>
      </c>
      <c r="C26" s="4">
        <v>-5642</v>
      </c>
      <c r="D26" s="4"/>
      <c r="E26" s="4">
        <f>-5755+410</f>
        <v>-5345</v>
      </c>
      <c r="G26" s="4">
        <v>-15442</v>
      </c>
      <c r="H26" s="4"/>
      <c r="I26" s="4">
        <f>-16060+410</f>
        <v>-15650</v>
      </c>
      <c r="L26" s="2"/>
    </row>
    <row r="27" spans="2:12" ht="15.75">
      <c r="B27" s="2"/>
      <c r="C27" s="4"/>
      <c r="D27" s="4"/>
      <c r="E27" s="4"/>
      <c r="G27" s="4"/>
      <c r="H27" s="4"/>
      <c r="I27" s="4"/>
      <c r="L27" s="61"/>
    </row>
    <row r="28" spans="2:12" ht="15.75">
      <c r="B28" s="2" t="s">
        <v>54</v>
      </c>
      <c r="C28" s="4">
        <v>-539</v>
      </c>
      <c r="D28" s="4"/>
      <c r="E28" s="4">
        <f>-644+85</f>
        <v>-559</v>
      </c>
      <c r="G28" s="4">
        <v>-1661</v>
      </c>
      <c r="H28" s="4"/>
      <c r="I28" s="4">
        <f>-1828+85</f>
        <v>-1743</v>
      </c>
      <c r="K28" s="2"/>
      <c r="L28" s="2"/>
    </row>
    <row r="29" spans="2:12" ht="15.75">
      <c r="B29" s="2"/>
      <c r="C29" s="3"/>
      <c r="D29" s="4"/>
      <c r="E29" s="3"/>
      <c r="G29" s="3"/>
      <c r="H29" s="4"/>
      <c r="I29" s="3"/>
      <c r="L29" s="2"/>
    </row>
    <row r="30" spans="2:12" ht="15.75" hidden="1">
      <c r="B30" s="2" t="s">
        <v>55</v>
      </c>
      <c r="C30" s="34">
        <v>0</v>
      </c>
      <c r="D30" s="34"/>
      <c r="E30" s="34">
        <v>0</v>
      </c>
      <c r="F30" s="35"/>
      <c r="G30" s="34">
        <v>0</v>
      </c>
      <c r="H30" s="34"/>
      <c r="I30" s="34">
        <v>0</v>
      </c>
      <c r="L30" s="8"/>
    </row>
    <row r="31" spans="2:12" ht="15.75" hidden="1">
      <c r="B31" s="2"/>
      <c r="C31" s="3"/>
      <c r="D31" s="4"/>
      <c r="E31" s="3"/>
      <c r="G31" s="3"/>
      <c r="H31" s="4"/>
      <c r="I31" s="3"/>
      <c r="L31" s="2"/>
    </row>
    <row r="32" spans="2:17" ht="15.75">
      <c r="B32" s="2" t="s">
        <v>125</v>
      </c>
      <c r="C32" s="37">
        <f>C22+C24+C26+C28</f>
        <v>580.7439999999988</v>
      </c>
      <c r="D32" s="4"/>
      <c r="E32" s="37">
        <f>E22+E24+E26+E28</f>
        <v>909</v>
      </c>
      <c r="G32" s="37">
        <f>G22+G24+G26+G28</f>
        <v>543.9579999999987</v>
      </c>
      <c r="H32" s="4"/>
      <c r="I32" s="37">
        <f>I22+I24+I26+I28</f>
        <v>-1643</v>
      </c>
      <c r="K32" s="4"/>
      <c r="L32" s="2"/>
      <c r="N32" s="10"/>
      <c r="O32" s="60"/>
      <c r="Q32" s="46"/>
    </row>
    <row r="33" spans="2:12" ht="15.75">
      <c r="B33" s="2"/>
      <c r="C33" s="3"/>
      <c r="D33" s="4"/>
      <c r="E33" s="3"/>
      <c r="G33" s="3"/>
      <c r="H33" s="4"/>
      <c r="I33" s="3"/>
      <c r="L33" s="61"/>
    </row>
    <row r="34" spans="2:14" ht="15.75">
      <c r="B34" s="2" t="s">
        <v>56</v>
      </c>
      <c r="C34" s="5">
        <f>-172-152</f>
        <v>-324</v>
      </c>
      <c r="D34" s="4"/>
      <c r="E34" s="5">
        <f>88-200</f>
        <v>-112</v>
      </c>
      <c r="G34" s="5">
        <f>-407-147</f>
        <v>-554</v>
      </c>
      <c r="H34" s="4"/>
      <c r="I34" s="5">
        <f>125-200</f>
        <v>-75</v>
      </c>
      <c r="K34" s="2"/>
      <c r="L34" s="2"/>
      <c r="M34" s="61"/>
      <c r="N34" s="61"/>
    </row>
    <row r="35" spans="2:12" s="7" customFormat="1" ht="15.75" hidden="1" outlineLevel="1">
      <c r="B35" s="8" t="s">
        <v>10</v>
      </c>
      <c r="C35" s="4">
        <v>0</v>
      </c>
      <c r="D35" s="4"/>
      <c r="E35" s="4">
        <v>0</v>
      </c>
      <c r="F35" s="6"/>
      <c r="G35" s="4">
        <v>0</v>
      </c>
      <c r="H35" s="4"/>
      <c r="I35" s="4">
        <v>0</v>
      </c>
      <c r="J35" s="6"/>
      <c r="L35" s="2"/>
    </row>
    <row r="36" spans="2:12" ht="15.75" collapsed="1">
      <c r="B36" s="2"/>
      <c r="C36" s="28"/>
      <c r="D36" s="4"/>
      <c r="E36" s="28"/>
      <c r="G36" s="28"/>
      <c r="H36" s="4"/>
      <c r="I36" s="28"/>
      <c r="K36" s="67"/>
      <c r="L36" s="2"/>
    </row>
    <row r="37" spans="2:12" ht="15.75" hidden="1">
      <c r="B37" s="2" t="s">
        <v>11</v>
      </c>
      <c r="C37" s="2">
        <v>0</v>
      </c>
      <c r="D37" s="9"/>
      <c r="E37" s="2">
        <v>0</v>
      </c>
      <c r="G37" s="2">
        <v>0</v>
      </c>
      <c r="H37" s="9"/>
      <c r="I37" s="2">
        <v>0</v>
      </c>
      <c r="L37" s="2"/>
    </row>
    <row r="38" spans="2:12" ht="15.75" hidden="1">
      <c r="B38" s="2"/>
      <c r="C38" s="3"/>
      <c r="D38" s="4"/>
      <c r="E38" s="3"/>
      <c r="G38" s="3"/>
      <c r="H38" s="4"/>
      <c r="I38" s="3"/>
      <c r="L38" s="2"/>
    </row>
    <row r="39" spans="2:16" ht="15.75">
      <c r="B39" s="2" t="s">
        <v>142</v>
      </c>
      <c r="C39" s="64">
        <f>C32+C34</f>
        <v>256.7439999999988</v>
      </c>
      <c r="D39" s="11"/>
      <c r="E39" s="64">
        <f>E32+E34</f>
        <v>797</v>
      </c>
      <c r="F39" s="18"/>
      <c r="G39" s="64">
        <f>G32+G34</f>
        <v>-10.04200000000128</v>
      </c>
      <c r="H39" s="11"/>
      <c r="I39" s="64">
        <f>I32+I34</f>
        <v>-1718</v>
      </c>
      <c r="K39" s="10"/>
      <c r="L39" s="2"/>
      <c r="M39" s="18"/>
      <c r="N39" s="18"/>
      <c r="O39" s="68"/>
      <c r="P39" s="18"/>
    </row>
    <row r="40" spans="2:12" ht="15.75">
      <c r="B40" s="2"/>
      <c r="C40" s="64"/>
      <c r="D40" s="11"/>
      <c r="E40" s="64"/>
      <c r="F40" s="18"/>
      <c r="G40" s="65"/>
      <c r="H40" s="11"/>
      <c r="I40" s="65"/>
      <c r="K40" s="10"/>
      <c r="L40" s="60"/>
    </row>
    <row r="41" spans="2:12" ht="15.75">
      <c r="B41" s="1" t="s">
        <v>85</v>
      </c>
      <c r="K41" s="45"/>
      <c r="L41" s="2"/>
    </row>
    <row r="42" spans="3:12" ht="15.75">
      <c r="C42" s="18"/>
      <c r="D42" s="18"/>
      <c r="E42" s="18"/>
      <c r="F42" s="18"/>
      <c r="G42" s="18"/>
      <c r="H42" s="18"/>
      <c r="I42" s="18"/>
      <c r="L42" s="2"/>
    </row>
    <row r="43" spans="2:12" ht="15.75">
      <c r="B43" s="6" t="s">
        <v>96</v>
      </c>
      <c r="L43" s="2"/>
    </row>
    <row r="44" spans="2:9" ht="15.75">
      <c r="B44" s="6" t="s">
        <v>97</v>
      </c>
      <c r="C44" s="4">
        <v>-1</v>
      </c>
      <c r="E44" s="4">
        <v>5</v>
      </c>
      <c r="G44" s="4">
        <v>0</v>
      </c>
      <c r="I44" s="4">
        <v>17</v>
      </c>
    </row>
    <row r="45" ht="15.75">
      <c r="K45" s="45"/>
    </row>
    <row r="46" spans="2:11" ht="15.75">
      <c r="B46" s="1" t="s">
        <v>98</v>
      </c>
      <c r="C46" s="74"/>
      <c r="D46" s="18"/>
      <c r="E46" s="74"/>
      <c r="F46" s="18"/>
      <c r="G46" s="74"/>
      <c r="H46" s="18"/>
      <c r="I46" s="74"/>
      <c r="K46" s="45"/>
    </row>
    <row r="47" spans="2:13" ht="15.75">
      <c r="B47" s="1" t="s">
        <v>114</v>
      </c>
      <c r="C47" s="73">
        <f>C39+C44</f>
        <v>255.74399999999878</v>
      </c>
      <c r="E47" s="73">
        <f>E39+E44</f>
        <v>802</v>
      </c>
      <c r="G47" s="73">
        <f>G39+G44</f>
        <v>-10.04200000000128</v>
      </c>
      <c r="I47" s="73">
        <f>I39+I44</f>
        <v>-1701</v>
      </c>
      <c r="K47" s="45"/>
      <c r="M47" s="78"/>
    </row>
    <row r="48" spans="2:11" ht="15.75">
      <c r="B48" s="1"/>
      <c r="C48" s="72"/>
      <c r="E48" s="72"/>
      <c r="G48" s="72"/>
      <c r="I48" s="72"/>
      <c r="K48" s="45"/>
    </row>
    <row r="49" spans="2:9" ht="15.75">
      <c r="B49" s="2" t="s">
        <v>140</v>
      </c>
      <c r="C49" s="10"/>
      <c r="D49" s="10"/>
      <c r="E49" s="10"/>
      <c r="G49" s="10"/>
      <c r="H49" s="10"/>
      <c r="I49" s="10"/>
    </row>
    <row r="50" spans="2:9" ht="15.75">
      <c r="B50" s="2" t="s">
        <v>75</v>
      </c>
      <c r="C50" s="2">
        <f>(C39/60116)*100</f>
        <v>0.4270809767782267</v>
      </c>
      <c r="D50" s="9"/>
      <c r="E50" s="2">
        <f>(E39/60116)*100</f>
        <v>1.3257701776565307</v>
      </c>
      <c r="G50" s="2">
        <f>(G39/60116)*100</f>
        <v>-0.016704371548342006</v>
      </c>
      <c r="H50" s="9"/>
      <c r="I50" s="2">
        <f>(I39/60116)*100</f>
        <v>-2.8578082374076783</v>
      </c>
    </row>
    <row r="51" spans="2:9" ht="15.75">
      <c r="B51" s="2"/>
      <c r="C51" s="2"/>
      <c r="D51" s="9"/>
      <c r="E51" s="2"/>
      <c r="F51" s="2"/>
      <c r="G51" s="2"/>
      <c r="H51" s="2"/>
      <c r="I51" s="2"/>
    </row>
    <row r="52" spans="2:9" ht="15.75">
      <c r="B52" s="94" t="s">
        <v>141</v>
      </c>
      <c r="C52" s="94"/>
      <c r="D52" s="94"/>
      <c r="E52" s="94"/>
      <c r="F52" s="94"/>
      <c r="G52" s="94"/>
      <c r="H52" s="94"/>
      <c r="I52" s="94"/>
    </row>
    <row r="53" spans="2:9" ht="15.75" customHeight="1" hidden="1">
      <c r="B53" s="94"/>
      <c r="C53" s="94"/>
      <c r="D53" s="94"/>
      <c r="E53" s="94"/>
      <c r="F53" s="94"/>
      <c r="G53" s="94"/>
      <c r="H53" s="94"/>
      <c r="I53" s="94"/>
    </row>
    <row r="54" spans="2:9" ht="15.75">
      <c r="B54" s="94"/>
      <c r="C54" s="94"/>
      <c r="D54" s="94"/>
      <c r="E54" s="94"/>
      <c r="F54" s="94"/>
      <c r="G54" s="94"/>
      <c r="H54" s="94"/>
      <c r="I54" s="94"/>
    </row>
    <row r="55" spans="2:9" ht="15.75">
      <c r="B55" s="71"/>
      <c r="C55" s="71"/>
      <c r="D55" s="71"/>
      <c r="E55" s="71"/>
      <c r="F55" s="71"/>
      <c r="G55" s="71"/>
      <c r="H55" s="71"/>
      <c r="I55" s="71"/>
    </row>
    <row r="56" spans="2:5" ht="15.75">
      <c r="B56" s="2"/>
      <c r="C56" s="10"/>
      <c r="D56" s="10"/>
      <c r="E56" s="10"/>
    </row>
    <row r="57" spans="2:9" ht="15.75">
      <c r="B57" s="93" t="s">
        <v>115</v>
      </c>
      <c r="C57" s="93"/>
      <c r="D57" s="93"/>
      <c r="E57" s="93"/>
      <c r="F57" s="93"/>
      <c r="G57" s="93"/>
      <c r="H57" s="93"/>
      <c r="I57" s="93"/>
    </row>
    <row r="58" spans="2:9" ht="15.75">
      <c r="B58" s="93"/>
      <c r="C58" s="93"/>
      <c r="D58" s="93"/>
      <c r="E58" s="93"/>
      <c r="F58" s="93"/>
      <c r="G58" s="93"/>
      <c r="H58" s="93"/>
      <c r="I58" s="93"/>
    </row>
    <row r="59" spans="2:9" ht="15.75">
      <c r="B59" s="93"/>
      <c r="C59" s="93"/>
      <c r="D59" s="93"/>
      <c r="E59" s="93"/>
      <c r="F59" s="93"/>
      <c r="G59" s="93"/>
      <c r="H59" s="93"/>
      <c r="I59" s="93"/>
    </row>
    <row r="60" spans="2:5" ht="15.75">
      <c r="B60" s="2"/>
      <c r="C60" s="10"/>
      <c r="D60" s="10"/>
      <c r="E60" s="10"/>
    </row>
    <row r="61" spans="2:9" ht="15.75">
      <c r="B61" s="2"/>
      <c r="C61" s="67"/>
      <c r="D61" s="67"/>
      <c r="E61" s="67"/>
      <c r="F61" s="67"/>
      <c r="G61" s="67"/>
      <c r="H61" s="67"/>
      <c r="I61" s="67"/>
    </row>
    <row r="62" spans="3:9" ht="15.75">
      <c r="C62" s="67"/>
      <c r="D62" s="67"/>
      <c r="E62" s="67"/>
      <c r="F62" s="67"/>
      <c r="G62" s="67"/>
      <c r="H62" s="67"/>
      <c r="I62" s="67"/>
    </row>
    <row r="64" spans="3:7" ht="15.75">
      <c r="C64" s="46"/>
      <c r="G64" s="46"/>
    </row>
    <row r="65" ht="15.75">
      <c r="B65" s="2"/>
    </row>
    <row r="66" spans="2:9" ht="15.75">
      <c r="B66" s="2"/>
      <c r="C66" s="67"/>
      <c r="D66" s="67"/>
      <c r="E66" s="67"/>
      <c r="G66" s="67"/>
      <c r="I66" s="67"/>
    </row>
    <row r="67" spans="2:5" ht="15.75">
      <c r="B67" s="2"/>
      <c r="C67" s="60"/>
      <c r="E67" s="60"/>
    </row>
    <row r="68" ht="15.75">
      <c r="B68" s="2"/>
    </row>
    <row r="69" ht="15.75">
      <c r="B69" s="2"/>
    </row>
    <row r="70" ht="15.75">
      <c r="B70" s="2"/>
    </row>
  </sheetData>
  <sheetProtection/>
  <mergeCells count="2">
    <mergeCell ref="B57:I59"/>
    <mergeCell ref="B52:I54"/>
  </mergeCells>
  <printOptions/>
  <pageMargins left="0.51" right="0.62" top="1" bottom="1" header="0.5" footer="0.5"/>
  <pageSetup fitToHeight="1" fitToWidth="1" horizontalDpi="600" verticalDpi="600" orientation="portrait" paperSize="9" scale="78"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tabColor indexed="29"/>
    <pageSetUpPr fitToPage="1"/>
  </sheetPr>
  <dimension ref="A2:J59"/>
  <sheetViews>
    <sheetView tabSelected="1" view="pageBreakPreview" zoomScale="80" zoomScaleNormal="75" zoomScaleSheetLayoutView="80" zoomScalePageLayoutView="0" workbookViewId="0" topLeftCell="A49">
      <selection activeCell="E53" sqref="E53"/>
    </sheetView>
  </sheetViews>
  <sheetFormatPr defaultColWidth="9.140625" defaultRowHeight="12.75"/>
  <cols>
    <col min="1" max="1" width="1.7109375" style="6" customWidth="1"/>
    <col min="2" max="2" width="48.421875" style="6" customWidth="1"/>
    <col min="3" max="3" width="18.28125" style="6" customWidth="1"/>
    <col min="4" max="4" width="3.421875" style="6" customWidth="1"/>
    <col min="5" max="5" width="18.28125" style="6" customWidth="1"/>
    <col min="6" max="6" width="3.421875" style="6" customWidth="1"/>
    <col min="7" max="7" width="18.7109375" style="6" customWidth="1"/>
    <col min="8" max="8" width="14.140625" style="6" customWidth="1"/>
    <col min="9" max="9" width="11.421875" style="6" customWidth="1"/>
    <col min="10" max="10" width="10.8515625" style="6" bestFit="1" customWidth="1"/>
    <col min="11" max="16384" width="9.140625" style="6" customWidth="1"/>
  </cols>
  <sheetData>
    <row r="2" ht="15.75">
      <c r="A2" s="1" t="s">
        <v>1</v>
      </c>
    </row>
    <row r="3" ht="15.75">
      <c r="A3" s="1" t="s">
        <v>2</v>
      </c>
    </row>
    <row r="4" ht="15.75">
      <c r="A4" s="1" t="s">
        <v>3</v>
      </c>
    </row>
    <row r="5" ht="15.75">
      <c r="A5" s="1"/>
    </row>
    <row r="6" ht="15.75">
      <c r="A6" s="1" t="s">
        <v>84</v>
      </c>
    </row>
    <row r="7" ht="15.75">
      <c r="A7" s="1" t="s">
        <v>130</v>
      </c>
    </row>
    <row r="8" spans="1:5" ht="15.75">
      <c r="A8" s="1" t="s">
        <v>4</v>
      </c>
      <c r="E8" s="20"/>
    </row>
    <row r="9" spans="1:7" ht="15.75">
      <c r="A9" s="1"/>
      <c r="E9" s="20"/>
      <c r="G9" s="20" t="s">
        <v>43</v>
      </c>
    </row>
    <row r="10" spans="1:7" ht="15.75">
      <c r="A10" s="1"/>
      <c r="E10" s="20" t="s">
        <v>101</v>
      </c>
      <c r="G10" s="20" t="s">
        <v>101</v>
      </c>
    </row>
    <row r="11" spans="5:7" ht="15.75">
      <c r="E11" s="75" t="s">
        <v>131</v>
      </c>
      <c r="F11" s="20"/>
      <c r="G11" s="75" t="s">
        <v>107</v>
      </c>
    </row>
    <row r="12" spans="5:7" ht="15.75">
      <c r="E12" s="20" t="s">
        <v>8</v>
      </c>
      <c r="F12" s="20"/>
      <c r="G12" s="20" t="s">
        <v>8</v>
      </c>
    </row>
    <row r="13" spans="2:4" ht="15.75">
      <c r="B13" s="1" t="s">
        <v>57</v>
      </c>
      <c r="C13" s="1"/>
      <c r="D13" s="1"/>
    </row>
    <row r="14" spans="2:4" ht="15.75">
      <c r="B14" s="1"/>
      <c r="C14" s="1"/>
      <c r="D14" s="1"/>
    </row>
    <row r="15" spans="2:4" ht="15.75">
      <c r="B15" s="1" t="s">
        <v>58</v>
      </c>
      <c r="C15" s="1"/>
      <c r="D15" s="1"/>
    </row>
    <row r="16" spans="2:9" ht="15.75">
      <c r="B16" s="6" t="s">
        <v>24</v>
      </c>
      <c r="E16" s="24">
        <v>31603</v>
      </c>
      <c r="F16" s="4"/>
      <c r="G16" s="24">
        <v>34081</v>
      </c>
      <c r="H16" s="16"/>
      <c r="I16" s="16"/>
    </row>
    <row r="17" spans="2:8" ht="15.75">
      <c r="B17" s="6" t="s">
        <v>25</v>
      </c>
      <c r="E17" s="22">
        <v>371</v>
      </c>
      <c r="F17" s="4"/>
      <c r="G17" s="22">
        <v>526</v>
      </c>
      <c r="H17" s="16"/>
    </row>
    <row r="18" spans="5:7" ht="15.75" hidden="1">
      <c r="E18" s="25"/>
      <c r="F18" s="4"/>
      <c r="G18" s="25"/>
    </row>
    <row r="19" spans="5:7" ht="15.75">
      <c r="E19" s="23">
        <f>E16+E17</f>
        <v>31974</v>
      </c>
      <c r="F19" s="4"/>
      <c r="G19" s="23">
        <f>G16+G17</f>
        <v>34607</v>
      </c>
    </row>
    <row r="20" spans="2:7" ht="15.75">
      <c r="B20" s="1" t="s">
        <v>26</v>
      </c>
      <c r="C20" s="1"/>
      <c r="D20" s="1"/>
      <c r="E20" s="11"/>
      <c r="F20" s="4"/>
      <c r="G20" s="11"/>
    </row>
    <row r="21" spans="2:8" ht="15.75">
      <c r="B21" s="6" t="s">
        <v>71</v>
      </c>
      <c r="E21" s="24">
        <v>124</v>
      </c>
      <c r="F21" s="4"/>
      <c r="G21" s="24">
        <v>431</v>
      </c>
      <c r="H21" s="2"/>
    </row>
    <row r="22" spans="2:9" ht="15.75">
      <c r="B22" s="6" t="s">
        <v>59</v>
      </c>
      <c r="E22" s="22">
        <v>26458</v>
      </c>
      <c r="F22" s="4"/>
      <c r="G22" s="22">
        <v>19315</v>
      </c>
      <c r="H22" s="2"/>
      <c r="I22" s="16"/>
    </row>
    <row r="23" spans="2:8" ht="15.75">
      <c r="B23" s="6" t="s">
        <v>60</v>
      </c>
      <c r="E23" s="22">
        <v>6466</v>
      </c>
      <c r="F23" s="4"/>
      <c r="G23" s="22">
        <v>5797</v>
      </c>
      <c r="H23" s="2"/>
    </row>
    <row r="24" spans="2:8" ht="15.75" hidden="1">
      <c r="B24" s="6" t="s">
        <v>70</v>
      </c>
      <c r="E24" s="22"/>
      <c r="F24" s="4"/>
      <c r="G24" s="22">
        <v>0</v>
      </c>
      <c r="H24" s="2"/>
    </row>
    <row r="25" spans="2:8" ht="15.75">
      <c r="B25" s="6" t="s">
        <v>21</v>
      </c>
      <c r="E25" s="25">
        <v>12487</v>
      </c>
      <c r="F25" s="4"/>
      <c r="G25" s="25">
        <v>18167</v>
      </c>
      <c r="H25" s="2"/>
    </row>
    <row r="26" spans="5:8" ht="15.75">
      <c r="E26" s="25">
        <f>SUM(E21:E25)</f>
        <v>45535</v>
      </c>
      <c r="F26" s="4"/>
      <c r="G26" s="25">
        <f>SUM(G21:G25)</f>
        <v>43710</v>
      </c>
      <c r="H26" s="2"/>
    </row>
    <row r="27" spans="5:8" ht="15.75">
      <c r="E27" s="11"/>
      <c r="F27" s="4"/>
      <c r="G27" s="11"/>
      <c r="H27" s="2"/>
    </row>
    <row r="28" spans="2:8" ht="16.5" thickBot="1">
      <c r="B28" s="1" t="s">
        <v>61</v>
      </c>
      <c r="C28" s="1"/>
      <c r="D28" s="1"/>
      <c r="E28" s="26">
        <f>E19+E26</f>
        <v>77509</v>
      </c>
      <c r="F28" s="4"/>
      <c r="G28" s="26">
        <f>G19+G26</f>
        <v>78317</v>
      </c>
      <c r="H28" s="36"/>
    </row>
    <row r="29" spans="5:8" ht="16.5" thickTop="1">
      <c r="E29" s="11"/>
      <c r="F29" s="4"/>
      <c r="G29" s="11"/>
      <c r="H29" s="2"/>
    </row>
    <row r="30" spans="2:8" ht="15.75">
      <c r="B30" s="1" t="s">
        <v>62</v>
      </c>
      <c r="C30" s="1"/>
      <c r="D30" s="1"/>
      <c r="E30" s="11"/>
      <c r="F30" s="4"/>
      <c r="G30" s="11"/>
      <c r="H30" s="2"/>
    </row>
    <row r="31" spans="5:8" ht="15.75">
      <c r="E31" s="11"/>
      <c r="F31" s="4"/>
      <c r="G31" s="11"/>
      <c r="H31" s="2"/>
    </row>
    <row r="32" spans="2:8" ht="15.75">
      <c r="B32" s="1" t="s">
        <v>99</v>
      </c>
      <c r="C32" s="1"/>
      <c r="D32" s="1"/>
      <c r="E32" s="11"/>
      <c r="F32" s="4"/>
      <c r="G32" s="11"/>
      <c r="H32" s="2"/>
    </row>
    <row r="33" spans="2:8" ht="15.75">
      <c r="B33" s="1" t="s">
        <v>100</v>
      </c>
      <c r="C33" s="1"/>
      <c r="D33" s="1"/>
      <c r="E33" s="4"/>
      <c r="F33" s="4"/>
      <c r="G33" s="4"/>
      <c r="H33" s="2"/>
    </row>
    <row r="34" spans="2:8" ht="15.75">
      <c r="B34" s="6" t="s">
        <v>28</v>
      </c>
      <c r="E34" s="24">
        <v>60116</v>
      </c>
      <c r="F34" s="4"/>
      <c r="G34" s="24">
        <v>60116</v>
      </c>
      <c r="H34" s="2"/>
    </row>
    <row r="35" spans="2:8" ht="15.75">
      <c r="B35" s="6" t="s">
        <v>47</v>
      </c>
      <c r="E35" s="22">
        <v>413</v>
      </c>
      <c r="F35" s="4"/>
      <c r="G35" s="22">
        <v>413</v>
      </c>
      <c r="H35" s="2"/>
    </row>
    <row r="36" spans="2:8" ht="15.75">
      <c r="B36" s="6" t="s">
        <v>88</v>
      </c>
      <c r="E36" s="22">
        <v>1606</v>
      </c>
      <c r="F36" s="4"/>
      <c r="G36" s="22">
        <v>1616</v>
      </c>
      <c r="H36" s="2"/>
    </row>
    <row r="37" spans="2:10" ht="15.75">
      <c r="B37" s="1" t="s">
        <v>63</v>
      </c>
      <c r="C37" s="1"/>
      <c r="D37" s="1"/>
      <c r="E37" s="23">
        <f>SUM(E34:E36)</f>
        <v>62135</v>
      </c>
      <c r="F37" s="11"/>
      <c r="G37" s="23">
        <f>SUM(G34:G36)</f>
        <v>62145</v>
      </c>
      <c r="H37" s="2"/>
      <c r="J37" s="16"/>
    </row>
    <row r="38" spans="2:8" ht="15.75">
      <c r="B38" s="1"/>
      <c r="C38" s="1"/>
      <c r="D38" s="1"/>
      <c r="E38" s="11"/>
      <c r="F38" s="11"/>
      <c r="G38" s="11"/>
      <c r="H38" s="2"/>
    </row>
    <row r="39" spans="2:8" ht="15.75">
      <c r="B39" s="1" t="s">
        <v>78</v>
      </c>
      <c r="C39" s="1"/>
      <c r="D39" s="1"/>
      <c r="E39" s="11"/>
      <c r="F39" s="11"/>
      <c r="G39" s="11"/>
      <c r="H39" s="2"/>
    </row>
    <row r="40" spans="2:8" ht="15.75">
      <c r="B40" s="6" t="s">
        <v>72</v>
      </c>
      <c r="C40" s="1"/>
      <c r="D40" s="1"/>
      <c r="E40" s="24">
        <f>5624-845</f>
        <v>4779</v>
      </c>
      <c r="F40" s="11"/>
      <c r="G40" s="24">
        <v>5624</v>
      </c>
      <c r="H40" s="2"/>
    </row>
    <row r="41" spans="2:8" ht="15.75">
      <c r="B41" s="6" t="s">
        <v>68</v>
      </c>
      <c r="E41" s="22">
        <v>0</v>
      </c>
      <c r="F41" s="11"/>
      <c r="G41" s="22">
        <v>8</v>
      </c>
      <c r="H41" s="2"/>
    </row>
    <row r="42" spans="5:8" ht="15.75">
      <c r="E42" s="23">
        <f>SUM(E40:E41)</f>
        <v>4779</v>
      </c>
      <c r="F42" s="11"/>
      <c r="G42" s="23">
        <f>SUM(G40:G41)</f>
        <v>5632</v>
      </c>
      <c r="H42" s="2"/>
    </row>
    <row r="43" spans="5:8" ht="15.75">
      <c r="E43" s="11"/>
      <c r="F43" s="11"/>
      <c r="G43" s="11"/>
      <c r="H43" s="2"/>
    </row>
    <row r="44" spans="2:9" ht="15.75">
      <c r="B44" s="1" t="s">
        <v>27</v>
      </c>
      <c r="C44" s="1"/>
      <c r="D44" s="1"/>
      <c r="E44" s="4"/>
      <c r="F44" s="4"/>
      <c r="G44" s="4"/>
      <c r="H44" s="2"/>
      <c r="I44" s="62"/>
    </row>
    <row r="45" spans="2:10" ht="15.75">
      <c r="B45" s="6" t="s">
        <v>64</v>
      </c>
      <c r="E45" s="24">
        <v>8506</v>
      </c>
      <c r="F45" s="4"/>
      <c r="G45" s="24">
        <v>8451</v>
      </c>
      <c r="H45" s="2"/>
      <c r="I45" s="62"/>
      <c r="J45" s="45"/>
    </row>
    <row r="46" spans="2:9" ht="15.75">
      <c r="B46" s="6" t="s">
        <v>72</v>
      </c>
      <c r="E46" s="22">
        <v>2089</v>
      </c>
      <c r="F46" s="4"/>
      <c r="G46" s="22">
        <v>2089</v>
      </c>
      <c r="H46" s="2"/>
      <c r="I46" s="62">
        <f>E46-G46</f>
        <v>0</v>
      </c>
    </row>
    <row r="47" spans="5:9" ht="15.75">
      <c r="E47" s="23">
        <f>E45+E46</f>
        <v>10595</v>
      </c>
      <c r="F47" s="4"/>
      <c r="G47" s="23">
        <f>G45+G46</f>
        <v>10540</v>
      </c>
      <c r="H47" s="2"/>
      <c r="I47" s="63"/>
    </row>
    <row r="48" spans="5:9" ht="15.75">
      <c r="E48" s="4"/>
      <c r="F48" s="4"/>
      <c r="G48" s="4"/>
      <c r="H48" s="2"/>
      <c r="I48" s="63"/>
    </row>
    <row r="49" spans="2:9" ht="15.75">
      <c r="B49" s="1" t="s">
        <v>65</v>
      </c>
      <c r="C49" s="1"/>
      <c r="D49" s="1"/>
      <c r="E49" s="4">
        <f>E42+E47</f>
        <v>15374</v>
      </c>
      <c r="F49" s="4"/>
      <c r="G49" s="4">
        <f>G42+G47</f>
        <v>16172</v>
      </c>
      <c r="H49" s="2"/>
      <c r="I49" s="63"/>
    </row>
    <row r="50" spans="5:9" ht="15.75">
      <c r="E50" s="4"/>
      <c r="F50" s="4"/>
      <c r="G50" s="4"/>
      <c r="H50" s="2"/>
      <c r="I50" s="63"/>
    </row>
    <row r="51" spans="2:8" ht="16.5" thickBot="1">
      <c r="B51" s="1" t="s">
        <v>66</v>
      </c>
      <c r="C51" s="1"/>
      <c r="D51" s="1"/>
      <c r="E51" s="26">
        <f>E37+E49</f>
        <v>77509</v>
      </c>
      <c r="F51" s="4"/>
      <c r="G51" s="26">
        <f>G37+G49</f>
        <v>78317</v>
      </c>
      <c r="H51" s="2"/>
    </row>
    <row r="52" spans="5:8" ht="16.5" thickTop="1">
      <c r="E52" s="4"/>
      <c r="F52" s="4"/>
      <c r="G52" s="4"/>
      <c r="H52" s="2"/>
    </row>
    <row r="53" spans="2:8" ht="16.5" thickBot="1">
      <c r="B53" s="6" t="s">
        <v>50</v>
      </c>
      <c r="E53" s="76">
        <f>(E28-E49)/E34*100</f>
        <v>103.35850688668573</v>
      </c>
      <c r="F53" s="4"/>
      <c r="G53" s="76">
        <f>(G28-G49)/G34*100</f>
        <v>103.37514139330628</v>
      </c>
      <c r="H53" s="2"/>
    </row>
    <row r="54" ht="16.5" thickTop="1">
      <c r="H54" s="2"/>
    </row>
    <row r="55" spans="2:8" ht="15.75">
      <c r="B55" s="95" t="s">
        <v>116</v>
      </c>
      <c r="C55" s="95"/>
      <c r="D55" s="95"/>
      <c r="E55" s="95"/>
      <c r="F55" s="95"/>
      <c r="G55" s="95"/>
      <c r="H55" s="2"/>
    </row>
    <row r="56" spans="2:8" ht="15.75">
      <c r="B56" s="95"/>
      <c r="C56" s="95"/>
      <c r="D56" s="95"/>
      <c r="E56" s="95"/>
      <c r="F56" s="95"/>
      <c r="G56" s="95"/>
      <c r="H56" s="2"/>
    </row>
    <row r="57" spans="2:8" ht="15.75">
      <c r="B57" s="95"/>
      <c r="C57" s="95"/>
      <c r="D57" s="95"/>
      <c r="E57" s="95"/>
      <c r="F57" s="95"/>
      <c r="G57" s="95"/>
      <c r="H57" s="2"/>
    </row>
    <row r="58" spans="5:8" ht="15.75">
      <c r="E58" s="16"/>
      <c r="G58" s="16"/>
      <c r="H58" s="2"/>
    </row>
    <row r="59" spans="5:7" ht="15.75">
      <c r="E59" s="16">
        <f>E28-E51</f>
        <v>0</v>
      </c>
      <c r="F59" s="16"/>
      <c r="G59" s="16">
        <f>G28-G51</f>
        <v>0</v>
      </c>
    </row>
  </sheetData>
  <sheetProtection/>
  <mergeCells count="1">
    <mergeCell ref="B55:G57"/>
  </mergeCells>
  <printOptions/>
  <pageMargins left="0.75" right="0.75" top="0.89" bottom="0.86" header="0.5" footer="0.5"/>
  <pageSetup fitToHeight="1" fitToWidth="1" horizontalDpi="600" verticalDpi="600" orientation="portrait" paperSize="9" scale="78"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tabColor indexed="13"/>
    <pageSetUpPr fitToPage="1"/>
  </sheetPr>
  <dimension ref="A1:S57"/>
  <sheetViews>
    <sheetView view="pageBreakPreview" zoomScale="60" zoomScaleNormal="85" zoomScalePageLayoutView="0" workbookViewId="0" topLeftCell="A1">
      <selection activeCell="F22" sqref="F22"/>
    </sheetView>
  </sheetViews>
  <sheetFormatPr defaultColWidth="9.140625" defaultRowHeight="12.75"/>
  <cols>
    <col min="1" max="1" width="31.8515625" style="2" customWidth="1"/>
    <col min="2" max="2" width="14.00390625" style="4" bestFit="1" customWidth="1"/>
    <col min="3" max="3" width="1.28515625" style="4" customWidth="1"/>
    <col min="4" max="4" width="14.7109375" style="4" bestFit="1" customWidth="1"/>
    <col min="5" max="5" width="1.1484375" style="11" customWidth="1"/>
    <col min="6" max="6" width="18.28125" style="4" customWidth="1"/>
    <col min="7" max="7" width="1.1484375" style="11" customWidth="1"/>
    <col min="8" max="8" width="16.140625" style="4" customWidth="1"/>
    <col min="9" max="9" width="1.1484375" style="11" customWidth="1"/>
    <col min="10" max="10" width="14.00390625" style="4" bestFit="1" customWidth="1"/>
    <col min="11" max="11" width="18.00390625" style="6" customWidth="1"/>
    <col min="12" max="12" width="12.421875" style="6" bestFit="1" customWidth="1"/>
    <col min="13" max="13" width="9.421875" style="6" bestFit="1" customWidth="1"/>
    <col min="14" max="14" width="9.140625" style="6" customWidth="1"/>
    <col min="15" max="15" width="8.140625" style="6" bestFit="1" customWidth="1"/>
    <col min="16" max="16" width="9.140625" style="6" customWidth="1"/>
    <col min="17" max="17" width="12.140625" style="6" bestFit="1" customWidth="1"/>
    <col min="18" max="18" width="9.140625" style="6" customWidth="1"/>
    <col min="19" max="19" width="12.421875" style="6" bestFit="1" customWidth="1"/>
    <col min="20" max="16384" width="9.140625" style="6" customWidth="1"/>
  </cols>
  <sheetData>
    <row r="1" ht="15.75">
      <c r="A1" s="53"/>
    </row>
    <row r="2" ht="15.75">
      <c r="A2" s="47" t="s">
        <v>1</v>
      </c>
    </row>
    <row r="3" ht="15.75">
      <c r="A3" s="47" t="s">
        <v>2</v>
      </c>
    </row>
    <row r="4" ht="15.75">
      <c r="A4" s="47" t="s">
        <v>3</v>
      </c>
    </row>
    <row r="5" ht="15.75">
      <c r="A5" s="52"/>
    </row>
    <row r="6" ht="15.75">
      <c r="A6" s="52" t="s">
        <v>40</v>
      </c>
    </row>
    <row r="7" spans="1:6" ht="15.75">
      <c r="A7" s="47" t="s">
        <v>132</v>
      </c>
      <c r="B7" s="11"/>
      <c r="C7" s="11"/>
      <c r="D7" s="11"/>
      <c r="F7" s="11"/>
    </row>
    <row r="8" spans="1:6" ht="15.75">
      <c r="A8" s="39"/>
      <c r="B8" s="11"/>
      <c r="C8" s="11"/>
      <c r="D8" s="11"/>
      <c r="F8" s="11"/>
    </row>
    <row r="9" ht="15.75">
      <c r="F9" s="12" t="s">
        <v>29</v>
      </c>
    </row>
    <row r="10" spans="6:8" ht="15.75">
      <c r="F10" s="12" t="s">
        <v>30</v>
      </c>
      <c r="H10" s="6"/>
    </row>
    <row r="11" spans="2:10" ht="15.75">
      <c r="B11" s="54"/>
      <c r="C11" s="54"/>
      <c r="D11" s="54"/>
      <c r="E11" s="55"/>
      <c r="F11" s="12" t="s">
        <v>31</v>
      </c>
      <c r="G11" s="55"/>
      <c r="H11" s="12" t="s">
        <v>30</v>
      </c>
      <c r="I11" s="55"/>
      <c r="J11" s="54"/>
    </row>
    <row r="12" spans="2:10" ht="15.75">
      <c r="B12" s="12" t="s">
        <v>32</v>
      </c>
      <c r="C12" s="12"/>
      <c r="D12" s="12" t="s">
        <v>32</v>
      </c>
      <c r="E12" s="55"/>
      <c r="F12" s="12" t="s">
        <v>33</v>
      </c>
      <c r="G12" s="55"/>
      <c r="H12" s="12" t="s">
        <v>34</v>
      </c>
      <c r="I12" s="55"/>
      <c r="J12" s="54"/>
    </row>
    <row r="13" spans="2:10" ht="15.75">
      <c r="B13" s="12" t="s">
        <v>35</v>
      </c>
      <c r="C13" s="12"/>
      <c r="D13" s="12" t="s">
        <v>44</v>
      </c>
      <c r="E13" s="55"/>
      <c r="F13" s="12" t="s">
        <v>36</v>
      </c>
      <c r="G13" s="55"/>
      <c r="H13" s="12" t="s">
        <v>80</v>
      </c>
      <c r="I13" s="55"/>
      <c r="J13" s="12" t="s">
        <v>37</v>
      </c>
    </row>
    <row r="14" spans="1:10" ht="15.75">
      <c r="A14" s="47"/>
      <c r="B14" s="12" t="s">
        <v>14</v>
      </c>
      <c r="C14" s="12"/>
      <c r="D14" s="12" t="s">
        <v>14</v>
      </c>
      <c r="E14" s="55"/>
      <c r="F14" s="12" t="s">
        <v>14</v>
      </c>
      <c r="G14" s="55"/>
      <c r="H14" s="12" t="s">
        <v>14</v>
      </c>
      <c r="I14" s="55"/>
      <c r="J14" s="12" t="s">
        <v>14</v>
      </c>
    </row>
    <row r="15" spans="2:10" ht="15.75">
      <c r="B15" s="11"/>
      <c r="C15" s="11"/>
      <c r="D15" s="11"/>
      <c r="F15" s="11"/>
      <c r="H15" s="11"/>
      <c r="J15" s="11"/>
    </row>
    <row r="16" spans="1:11" ht="15.75">
      <c r="A16" s="47" t="s">
        <v>104</v>
      </c>
      <c r="B16" s="11">
        <v>60116</v>
      </c>
      <c r="C16" s="11"/>
      <c r="D16" s="11">
        <v>413</v>
      </c>
      <c r="F16" s="11">
        <v>37</v>
      </c>
      <c r="H16" s="11">
        <v>2455</v>
      </c>
      <c r="J16" s="4">
        <f>B16+D16+F16+H16</f>
        <v>63021</v>
      </c>
      <c r="K16" s="16"/>
    </row>
    <row r="17" spans="1:11" ht="15.75">
      <c r="A17" s="2" t="s">
        <v>110</v>
      </c>
      <c r="K17" s="16"/>
    </row>
    <row r="18" spans="1:11" ht="15.75" hidden="1">
      <c r="A18" s="2" t="s">
        <v>39</v>
      </c>
      <c r="B18" s="4">
        <v>0</v>
      </c>
      <c r="F18" s="4">
        <v>0</v>
      </c>
      <c r="H18" s="4">
        <v>0</v>
      </c>
      <c r="J18" s="4">
        <v>0</v>
      </c>
      <c r="K18" s="4"/>
    </row>
    <row r="19" spans="1:11" ht="15.75" hidden="1">
      <c r="A19" s="2" t="s">
        <v>49</v>
      </c>
      <c r="B19" s="4">
        <v>0</v>
      </c>
      <c r="D19" s="4">
        <v>0</v>
      </c>
      <c r="F19" s="4">
        <v>0</v>
      </c>
      <c r="H19" s="4">
        <v>0</v>
      </c>
      <c r="J19" s="4">
        <v>0</v>
      </c>
      <c r="K19" s="4"/>
    </row>
    <row r="20" spans="1:11" ht="15.75">
      <c r="A20" s="2" t="s">
        <v>117</v>
      </c>
      <c r="B20" s="11">
        <v>0</v>
      </c>
      <c r="C20" s="11"/>
      <c r="D20" s="11">
        <v>0</v>
      </c>
      <c r="F20" s="4">
        <f>ISKLSE!I44</f>
        <v>17</v>
      </c>
      <c r="H20" s="11">
        <f>ISKLSE!I39</f>
        <v>-1718</v>
      </c>
      <c r="J20" s="4">
        <f>B20+D20+F20+H20</f>
        <v>-1701</v>
      </c>
      <c r="K20" s="4"/>
    </row>
    <row r="21" spans="1:11" ht="15.75" hidden="1">
      <c r="A21" s="2" t="s">
        <v>79</v>
      </c>
      <c r="B21" s="4">
        <v>0</v>
      </c>
      <c r="D21" s="4">
        <v>0</v>
      </c>
      <c r="F21" s="4">
        <v>0</v>
      </c>
      <c r="H21" s="4">
        <v>0</v>
      </c>
      <c r="J21" s="4">
        <f>B21+D21+F21+H21</f>
        <v>0</v>
      </c>
      <c r="K21" s="4"/>
    </row>
    <row r="22" spans="1:19" ht="15.75">
      <c r="A22" s="47" t="s">
        <v>133</v>
      </c>
      <c r="B22" s="38">
        <f>B16+B20+B21</f>
        <v>60116</v>
      </c>
      <c r="C22" s="11"/>
      <c r="D22" s="38">
        <f>D16+D20+D21</f>
        <v>413</v>
      </c>
      <c r="F22" s="38">
        <f>F16+F20+F21</f>
        <v>54</v>
      </c>
      <c r="H22" s="38">
        <f>H16+H20+H21</f>
        <v>737</v>
      </c>
      <c r="J22" s="38">
        <f>J16+J20+J21</f>
        <v>61320</v>
      </c>
      <c r="K22" s="16"/>
      <c r="L22" s="4"/>
      <c r="M22" s="4"/>
      <c r="N22" s="4"/>
      <c r="O22" s="4"/>
      <c r="P22" s="4"/>
      <c r="Q22" s="4"/>
      <c r="R22" s="4"/>
      <c r="S22" s="4"/>
    </row>
    <row r="23" spans="1:19" ht="15.75">
      <c r="A23" s="47"/>
      <c r="B23" s="11"/>
      <c r="C23" s="11"/>
      <c r="D23" s="11"/>
      <c r="F23" s="11"/>
      <c r="H23" s="11"/>
      <c r="J23" s="11"/>
      <c r="K23" s="16"/>
      <c r="L23" s="4"/>
      <c r="M23" s="4"/>
      <c r="N23" s="4"/>
      <c r="O23" s="4"/>
      <c r="P23" s="4"/>
      <c r="Q23" s="4"/>
      <c r="R23" s="4"/>
      <c r="S23" s="4"/>
    </row>
    <row r="24" spans="1:19" ht="15.75">
      <c r="A24" s="47"/>
      <c r="B24" s="11"/>
      <c r="C24" s="11"/>
      <c r="D24" s="11"/>
      <c r="F24" s="11"/>
      <c r="H24" s="11"/>
      <c r="J24" s="11"/>
      <c r="K24" s="16"/>
      <c r="L24" s="4"/>
      <c r="M24" s="4"/>
      <c r="N24" s="4"/>
      <c r="O24" s="4"/>
      <c r="P24" s="4"/>
      <c r="Q24" s="4"/>
      <c r="R24" s="4"/>
      <c r="S24" s="4"/>
    </row>
    <row r="25" spans="1:19" ht="15.75">
      <c r="A25" s="52"/>
      <c r="L25" s="4"/>
      <c r="M25" s="4"/>
      <c r="N25" s="4"/>
      <c r="O25" s="4"/>
      <c r="P25" s="4"/>
      <c r="Q25" s="4"/>
      <c r="R25" s="4"/>
      <c r="S25" s="4"/>
    </row>
    <row r="26" spans="1:19" ht="15.75">
      <c r="A26" s="52" t="s">
        <v>40</v>
      </c>
      <c r="L26" s="4"/>
      <c r="M26" s="4"/>
      <c r="N26" s="4"/>
      <c r="O26" s="4"/>
      <c r="P26" s="4"/>
      <c r="Q26" s="4"/>
      <c r="R26" s="4"/>
      <c r="S26" s="4"/>
    </row>
    <row r="27" ht="15.75">
      <c r="A27" s="47" t="s">
        <v>127</v>
      </c>
    </row>
    <row r="28" ht="15.75" hidden="1">
      <c r="A28" s="56" t="s">
        <v>45</v>
      </c>
    </row>
    <row r="29" ht="15.75">
      <c r="A29" s="39" t="s">
        <v>41</v>
      </c>
    </row>
    <row r="30" spans="1:6" ht="15.75">
      <c r="A30" s="47"/>
      <c r="F30" s="12" t="s">
        <v>29</v>
      </c>
    </row>
    <row r="31" spans="1:8" ht="15.75">
      <c r="A31" s="47"/>
      <c r="E31" s="57"/>
      <c r="F31" s="12" t="s">
        <v>30</v>
      </c>
      <c r="H31" s="6"/>
    </row>
    <row r="32" spans="1:10" ht="15.75">
      <c r="A32" s="47"/>
      <c r="B32" s="54"/>
      <c r="C32" s="54"/>
      <c r="D32" s="54"/>
      <c r="E32" s="55"/>
      <c r="F32" s="12" t="s">
        <v>31</v>
      </c>
      <c r="G32" s="55"/>
      <c r="H32" s="12" t="s">
        <v>30</v>
      </c>
      <c r="I32" s="55"/>
      <c r="J32" s="54"/>
    </row>
    <row r="33" spans="1:10" ht="15.75">
      <c r="A33" s="47"/>
      <c r="B33" s="54" t="s">
        <v>32</v>
      </c>
      <c r="C33" s="54"/>
      <c r="D33" s="12" t="s">
        <v>32</v>
      </c>
      <c r="E33" s="55"/>
      <c r="F33" s="12" t="s">
        <v>33</v>
      </c>
      <c r="G33" s="55"/>
      <c r="H33" s="12" t="s">
        <v>34</v>
      </c>
      <c r="I33" s="55"/>
      <c r="J33" s="54"/>
    </row>
    <row r="34" spans="1:10" ht="15.75">
      <c r="A34" s="47"/>
      <c r="B34" s="54" t="s">
        <v>35</v>
      </c>
      <c r="C34" s="54"/>
      <c r="D34" s="12" t="s">
        <v>44</v>
      </c>
      <c r="E34" s="55"/>
      <c r="F34" s="12" t="s">
        <v>36</v>
      </c>
      <c r="G34" s="55"/>
      <c r="H34" s="12" t="s">
        <v>80</v>
      </c>
      <c r="I34" s="55"/>
      <c r="J34" s="12" t="s">
        <v>37</v>
      </c>
    </row>
    <row r="35" spans="1:10" ht="15.75">
      <c r="A35" s="47"/>
      <c r="B35" s="12" t="s">
        <v>14</v>
      </c>
      <c r="C35" s="12"/>
      <c r="D35" s="12" t="s">
        <v>14</v>
      </c>
      <c r="E35" s="58"/>
      <c r="F35" s="12" t="s">
        <v>14</v>
      </c>
      <c r="G35" s="58"/>
      <c r="H35" s="12" t="s">
        <v>14</v>
      </c>
      <c r="I35" s="58"/>
      <c r="J35" s="12" t="s">
        <v>14</v>
      </c>
    </row>
    <row r="36" spans="1:10" ht="15.75">
      <c r="A36" s="47"/>
      <c r="B36" s="12"/>
      <c r="C36" s="12"/>
      <c r="D36" s="12"/>
      <c r="E36" s="58"/>
      <c r="F36" s="12"/>
      <c r="G36" s="58"/>
      <c r="H36" s="12"/>
      <c r="I36" s="58"/>
      <c r="J36" s="12"/>
    </row>
    <row r="37" spans="1:11" ht="15.75">
      <c r="A37" s="47" t="s">
        <v>118</v>
      </c>
      <c r="B37" s="4">
        <v>60116</v>
      </c>
      <c r="D37" s="4">
        <v>413</v>
      </c>
      <c r="F37" s="4">
        <v>53</v>
      </c>
      <c r="H37" s="4">
        <v>1563</v>
      </c>
      <c r="J37" s="4">
        <f>B37+D37+F37+H37</f>
        <v>62145</v>
      </c>
      <c r="K37" s="16"/>
    </row>
    <row r="38" spans="1:11" ht="15.75">
      <c r="A38" s="2" t="s">
        <v>111</v>
      </c>
      <c r="B38" s="6"/>
      <c r="C38" s="6"/>
      <c r="D38" s="6"/>
      <c r="E38" s="6"/>
      <c r="F38" s="6"/>
      <c r="G38" s="6"/>
      <c r="H38" s="6"/>
      <c r="I38" s="6"/>
      <c r="J38" s="6"/>
      <c r="K38" s="4"/>
    </row>
    <row r="39" spans="1:11" ht="15.75" customHeight="1" hidden="1">
      <c r="A39" s="2" t="s">
        <v>46</v>
      </c>
      <c r="B39" s="4">
        <v>0</v>
      </c>
      <c r="D39" s="4">
        <v>0</v>
      </c>
      <c r="F39" s="4">
        <v>0</v>
      </c>
      <c r="H39" s="4">
        <v>0</v>
      </c>
      <c r="J39" s="4">
        <v>0</v>
      </c>
      <c r="K39" s="4"/>
    </row>
    <row r="40" spans="1:11" ht="15.75" customHeight="1">
      <c r="A40" s="2" t="s">
        <v>117</v>
      </c>
      <c r="B40" s="4">
        <v>0</v>
      </c>
      <c r="D40" s="4">
        <v>0</v>
      </c>
      <c r="F40" s="4">
        <f>ISKLSE!G44</f>
        <v>0</v>
      </c>
      <c r="H40" s="4">
        <f>ISKLSE!G39</f>
        <v>-10.04200000000128</v>
      </c>
      <c r="J40" s="4">
        <f>B40+D40+F40+H40</f>
        <v>-10.04200000000128</v>
      </c>
      <c r="K40" s="4"/>
    </row>
    <row r="41" spans="1:11" ht="15.75" customHeight="1" hidden="1">
      <c r="A41" s="2" t="s">
        <v>79</v>
      </c>
      <c r="B41" s="4">
        <v>0</v>
      </c>
      <c r="D41" s="4">
        <v>0</v>
      </c>
      <c r="F41" s="4">
        <v>0</v>
      </c>
      <c r="H41" s="4">
        <v>0</v>
      </c>
      <c r="J41" s="4">
        <f>B41+D41+F41+H41</f>
        <v>0</v>
      </c>
      <c r="K41" s="4"/>
    </row>
    <row r="42" spans="1:12" ht="15.75">
      <c r="A42" s="47" t="s">
        <v>134</v>
      </c>
      <c r="B42" s="38">
        <f>B37+B40+B41</f>
        <v>60116</v>
      </c>
      <c r="C42" s="11"/>
      <c r="D42" s="38">
        <f>D37+D40+D41</f>
        <v>413</v>
      </c>
      <c r="F42" s="38">
        <f>F37+F40+F41</f>
        <v>53</v>
      </c>
      <c r="H42" s="38">
        <f>H37+H40+H41</f>
        <v>1552.9579999999987</v>
      </c>
      <c r="J42" s="38">
        <f>J37+J40+J41</f>
        <v>62134.958</v>
      </c>
      <c r="K42" s="16"/>
      <c r="L42" s="16"/>
    </row>
    <row r="55" spans="1:10" ht="15.75">
      <c r="A55" s="94" t="s">
        <v>119</v>
      </c>
      <c r="B55" s="94"/>
      <c r="C55" s="94"/>
      <c r="D55" s="94"/>
      <c r="E55" s="94"/>
      <c r="F55" s="94"/>
      <c r="G55" s="94"/>
      <c r="H55" s="94"/>
      <c r="I55" s="94"/>
      <c r="J55" s="94"/>
    </row>
    <row r="56" spans="1:10" ht="15.75">
      <c r="A56" s="94"/>
      <c r="B56" s="94"/>
      <c r="C56" s="94"/>
      <c r="D56" s="94"/>
      <c r="E56" s="94"/>
      <c r="F56" s="94"/>
      <c r="G56" s="94"/>
      <c r="H56" s="94"/>
      <c r="I56" s="94"/>
      <c r="J56" s="94"/>
    </row>
    <row r="57" spans="1:10" ht="15.75">
      <c r="A57" s="94"/>
      <c r="B57" s="94"/>
      <c r="C57" s="94"/>
      <c r="D57" s="94"/>
      <c r="E57" s="94"/>
      <c r="F57" s="94"/>
      <c r="G57" s="94"/>
      <c r="H57" s="94"/>
      <c r="I57" s="94"/>
      <c r="J57" s="94"/>
    </row>
  </sheetData>
  <sheetProtection/>
  <mergeCells count="1">
    <mergeCell ref="A55:J57"/>
  </mergeCells>
  <printOptions/>
  <pageMargins left="0.75" right="0.75" top="1" bottom="1" header="0.5" footer="0.5"/>
  <pageSetup fitToHeight="1" fitToWidth="1" horizontalDpi="600" verticalDpi="600" orientation="portrait" paperSize="9" scale="76" r:id="rId1"/>
  <headerFooter alignWithMargins="0">
    <oddFooter>&amp;C3</oddFooter>
  </headerFooter>
  <colBreaks count="1" manualBreakCount="1">
    <brk id="10" max="45" man="1"/>
  </colBreaks>
</worksheet>
</file>

<file path=xl/worksheets/sheet4.xml><?xml version="1.0" encoding="utf-8"?>
<worksheet xmlns="http://schemas.openxmlformats.org/spreadsheetml/2006/main" xmlns:r="http://schemas.openxmlformats.org/officeDocument/2006/relationships">
  <sheetPr>
    <tabColor indexed="13"/>
    <pageSetUpPr fitToPage="1"/>
  </sheetPr>
  <dimension ref="A1:K69"/>
  <sheetViews>
    <sheetView view="pageBreakPreview" zoomScale="75" zoomScaleNormal="85" zoomScaleSheetLayoutView="75" zoomScalePageLayoutView="0" workbookViewId="0" topLeftCell="A10">
      <selection activeCell="C13" sqref="C13"/>
    </sheetView>
  </sheetViews>
  <sheetFormatPr defaultColWidth="9.140625" defaultRowHeight="12.75" outlineLevelRow="1"/>
  <cols>
    <col min="1" max="1" width="58.421875" style="2" customWidth="1"/>
    <col min="2" max="2" width="9.140625" style="6" customWidth="1"/>
    <col min="3" max="3" width="20.57421875" style="86" bestFit="1" customWidth="1"/>
    <col min="4" max="4" width="2.140625" style="6" customWidth="1"/>
    <col min="5" max="5" width="20.57421875" style="6" bestFit="1" customWidth="1"/>
    <col min="6" max="6" width="8.7109375" style="6" bestFit="1" customWidth="1"/>
    <col min="7" max="8" width="9.140625" style="7" customWidth="1"/>
    <col min="9" max="9" width="36.57421875" style="6" bestFit="1" customWidth="1"/>
    <col min="10" max="16384" width="9.140625" style="6" customWidth="1"/>
  </cols>
  <sheetData>
    <row r="1" spans="1:4" ht="15.75">
      <c r="A1" s="1" t="s">
        <v>1</v>
      </c>
      <c r="C1" s="79"/>
      <c r="D1" s="15"/>
    </row>
    <row r="2" spans="1:4" ht="15.75">
      <c r="A2" s="1" t="s">
        <v>2</v>
      </c>
      <c r="C2" s="79"/>
      <c r="D2" s="15"/>
    </row>
    <row r="3" spans="1:4" ht="15.75">
      <c r="A3" s="1" t="s">
        <v>3</v>
      </c>
      <c r="C3" s="79"/>
      <c r="D3" s="15"/>
    </row>
    <row r="4" spans="3:4" ht="15.75">
      <c r="C4" s="79"/>
      <c r="D4" s="15"/>
    </row>
    <row r="5" spans="1:9" ht="15.75">
      <c r="A5" s="47" t="s">
        <v>90</v>
      </c>
      <c r="C5" s="80"/>
      <c r="E5" s="41"/>
      <c r="G5" s="13"/>
      <c r="H5" s="15"/>
      <c r="I5" s="31"/>
    </row>
    <row r="6" spans="1:9" ht="15.75">
      <c r="A6" s="1" t="s">
        <v>135</v>
      </c>
      <c r="C6" s="81"/>
      <c r="G6" s="13"/>
      <c r="H6" s="15"/>
      <c r="I6" s="13"/>
    </row>
    <row r="7" spans="1:9" ht="15.75">
      <c r="A7" s="1" t="s">
        <v>13</v>
      </c>
      <c r="C7" s="81"/>
      <c r="E7" s="20"/>
      <c r="G7" s="13"/>
      <c r="H7" s="15"/>
      <c r="I7" s="13"/>
    </row>
    <row r="8" spans="1:9" ht="15.75">
      <c r="A8" s="1"/>
      <c r="C8" s="81"/>
      <c r="E8" s="20"/>
      <c r="G8" s="14"/>
      <c r="H8" s="15"/>
      <c r="I8" s="13"/>
    </row>
    <row r="9" spans="1:9" ht="15.75">
      <c r="A9" s="6"/>
      <c r="C9" s="82" t="s">
        <v>136</v>
      </c>
      <c r="E9" s="59" t="str">
        <f>C9</f>
        <v>9  Months Ended</v>
      </c>
      <c r="G9" s="14"/>
      <c r="H9" s="15"/>
      <c r="I9" s="31"/>
    </row>
    <row r="10" spans="1:9" ht="15.75">
      <c r="A10" s="47"/>
      <c r="C10" s="83" t="s">
        <v>131</v>
      </c>
      <c r="E10" s="29" t="s">
        <v>138</v>
      </c>
      <c r="G10" s="14"/>
      <c r="H10" s="15"/>
      <c r="I10" s="31"/>
    </row>
    <row r="11" spans="3:9" ht="15.75">
      <c r="C11" s="84" t="s">
        <v>14</v>
      </c>
      <c r="D11" s="42"/>
      <c r="E11" s="30" t="s">
        <v>14</v>
      </c>
      <c r="G11" s="14"/>
      <c r="H11" s="15"/>
      <c r="I11" s="4"/>
    </row>
    <row r="12" spans="1:9" ht="15.75">
      <c r="A12" s="48" t="s">
        <v>15</v>
      </c>
      <c r="B12" s="49"/>
      <c r="C12" s="81"/>
      <c r="G12" s="14"/>
      <c r="H12" s="15"/>
      <c r="I12" s="31"/>
    </row>
    <row r="13" spans="1:9" ht="15.75">
      <c r="A13" s="14" t="s">
        <v>125</v>
      </c>
      <c r="B13" s="15"/>
      <c r="C13" s="85">
        <f>ISKLSE!G32</f>
        <v>543.9579999999987</v>
      </c>
      <c r="E13" s="31">
        <f>ISKLSE!I32</f>
        <v>-1643</v>
      </c>
      <c r="G13" s="14"/>
      <c r="H13" s="15"/>
      <c r="I13" s="31"/>
    </row>
    <row r="14" spans="1:5" ht="15.75">
      <c r="A14" s="14" t="s">
        <v>76</v>
      </c>
      <c r="B14" s="15"/>
      <c r="C14" s="85"/>
      <c r="E14" s="31"/>
    </row>
    <row r="15" spans="1:5" ht="15.75">
      <c r="A15" s="14" t="s">
        <v>91</v>
      </c>
      <c r="B15" s="15"/>
      <c r="C15" s="85">
        <v>3200</v>
      </c>
      <c r="E15" s="31">
        <v>2755</v>
      </c>
    </row>
    <row r="16" spans="1:5" ht="15.75" outlineLevel="1">
      <c r="A16" s="14" t="s">
        <v>102</v>
      </c>
      <c r="B16" s="15"/>
      <c r="C16" s="79">
        <v>-126</v>
      </c>
      <c r="E16" s="13">
        <v>0</v>
      </c>
    </row>
    <row r="17" spans="1:5" ht="15.75" hidden="1" outlineLevel="1">
      <c r="A17" s="14" t="s">
        <v>82</v>
      </c>
      <c r="B17" s="15"/>
      <c r="C17" s="79"/>
      <c r="E17" s="13"/>
    </row>
    <row r="18" spans="1:5" ht="15.75" hidden="1" outlineLevel="1">
      <c r="A18" s="14" t="s">
        <v>83</v>
      </c>
      <c r="B18" s="15"/>
      <c r="C18" s="79"/>
      <c r="E18" s="13"/>
    </row>
    <row r="19" spans="1:5" ht="15.75" hidden="1" outlineLevel="1">
      <c r="A19" s="14" t="s">
        <v>108</v>
      </c>
      <c r="B19" s="15"/>
      <c r="C19" s="79">
        <v>0</v>
      </c>
      <c r="E19" s="13">
        <v>0</v>
      </c>
    </row>
    <row r="20" spans="1:8" ht="15.75" collapsed="1">
      <c r="A20" s="14" t="s">
        <v>109</v>
      </c>
      <c r="B20" s="15"/>
      <c r="C20" s="85">
        <v>293</v>
      </c>
      <c r="E20" s="31">
        <v>544</v>
      </c>
      <c r="G20" s="51"/>
      <c r="H20" s="51"/>
    </row>
    <row r="21" spans="1:8" ht="15.75" hidden="1">
      <c r="A21" s="14" t="s">
        <v>86</v>
      </c>
      <c r="B21" s="15"/>
      <c r="C21" s="85">
        <v>0</v>
      </c>
      <c r="E21" s="31">
        <v>0</v>
      </c>
      <c r="H21" s="51"/>
    </row>
    <row r="22" spans="1:5" ht="15.75" hidden="1" outlineLevel="1">
      <c r="A22" s="14" t="s">
        <v>42</v>
      </c>
      <c r="B22" s="15"/>
      <c r="C22" s="86">
        <v>0</v>
      </c>
      <c r="E22" s="4">
        <v>0</v>
      </c>
    </row>
    <row r="23" spans="1:5" ht="15.75" hidden="1" outlineLevel="1">
      <c r="A23" s="14" t="s">
        <v>113</v>
      </c>
      <c r="B23" s="15"/>
      <c r="C23" s="86">
        <v>0</v>
      </c>
      <c r="E23" s="4"/>
    </row>
    <row r="24" spans="1:5" ht="15.75" collapsed="1">
      <c r="A24" s="14" t="s">
        <v>16</v>
      </c>
      <c r="B24" s="15"/>
      <c r="C24" s="85">
        <v>-247</v>
      </c>
      <c r="E24" s="31">
        <v>-206</v>
      </c>
    </row>
    <row r="25" spans="1:9" ht="15.75">
      <c r="A25" s="14" t="s">
        <v>87</v>
      </c>
      <c r="B25" s="15"/>
      <c r="C25" s="85">
        <v>264.996</v>
      </c>
      <c r="E25" s="31">
        <v>12</v>
      </c>
      <c r="I25" s="4"/>
    </row>
    <row r="26" spans="1:9" ht="15.75">
      <c r="A26" s="14" t="s">
        <v>106</v>
      </c>
      <c r="B26" s="15"/>
      <c r="C26" s="87">
        <f>SUM(C13:C25)</f>
        <v>3928.953999999999</v>
      </c>
      <c r="D26" s="43"/>
      <c r="E26" s="32">
        <f>SUM(E13:E25)</f>
        <v>1462</v>
      </c>
      <c r="H26" s="66"/>
      <c r="I26" s="4"/>
    </row>
    <row r="27" spans="1:11" ht="15.75">
      <c r="A27" s="14" t="s">
        <v>139</v>
      </c>
      <c r="B27" s="15"/>
      <c r="C27" s="79">
        <v>54</v>
      </c>
      <c r="D27" s="18"/>
      <c r="E27" s="13">
        <v>219</v>
      </c>
      <c r="H27" s="69"/>
      <c r="I27" s="14"/>
      <c r="J27" s="79"/>
      <c r="K27" s="18"/>
    </row>
    <row r="28" spans="1:11" ht="15.75">
      <c r="A28" s="14" t="s">
        <v>126</v>
      </c>
      <c r="B28" s="15"/>
      <c r="C28" s="79">
        <v>-7925</v>
      </c>
      <c r="D28" s="18"/>
      <c r="E28" s="13">
        <v>-4809</v>
      </c>
      <c r="F28" s="13"/>
      <c r="G28" s="51"/>
      <c r="H28" s="4"/>
      <c r="I28" s="14"/>
      <c r="J28" s="79"/>
      <c r="K28" s="18"/>
    </row>
    <row r="29" spans="1:11" ht="15.75">
      <c r="A29" s="14" t="s">
        <v>137</v>
      </c>
      <c r="B29" s="15"/>
      <c r="C29" s="79">
        <v>315</v>
      </c>
      <c r="D29" s="18"/>
      <c r="E29" s="13">
        <v>103</v>
      </c>
      <c r="F29" s="13"/>
      <c r="H29" s="11"/>
      <c r="I29" s="14"/>
      <c r="J29" s="79"/>
      <c r="K29" s="18"/>
    </row>
    <row r="30" spans="1:11" ht="15.75">
      <c r="A30" s="14" t="s">
        <v>112</v>
      </c>
      <c r="B30" s="15"/>
      <c r="C30" s="87">
        <f>SUM(C26:C29)</f>
        <v>-3627.046000000001</v>
      </c>
      <c r="D30" s="43"/>
      <c r="E30" s="32">
        <f>SUM(E26:E29)</f>
        <v>-3025</v>
      </c>
      <c r="I30" s="11"/>
      <c r="J30" s="18"/>
      <c r="K30" s="18"/>
    </row>
    <row r="31" spans="1:9" ht="15.75">
      <c r="A31" s="14" t="s">
        <v>92</v>
      </c>
      <c r="B31" s="15"/>
      <c r="C31" s="79">
        <v>-707</v>
      </c>
      <c r="E31" s="13">
        <v>-1312</v>
      </c>
      <c r="F31" s="4"/>
      <c r="G31" s="6"/>
      <c r="H31" s="6"/>
      <c r="I31" s="4"/>
    </row>
    <row r="32" spans="1:9" ht="15.75">
      <c r="A32" s="14" t="s">
        <v>93</v>
      </c>
      <c r="B32" s="15"/>
      <c r="C32" s="79">
        <f>-C25</f>
        <v>-264.996</v>
      </c>
      <c r="E32" s="13">
        <v>-12</v>
      </c>
      <c r="F32" s="4"/>
      <c r="G32" s="6"/>
      <c r="H32" s="6"/>
      <c r="I32" s="4"/>
    </row>
    <row r="33" spans="1:9" ht="15.75">
      <c r="A33" s="14" t="s">
        <v>94</v>
      </c>
      <c r="B33" s="15"/>
      <c r="C33" s="79">
        <v>120</v>
      </c>
      <c r="E33" s="13">
        <v>634</v>
      </c>
      <c r="F33" s="4"/>
      <c r="G33" s="6"/>
      <c r="H33" s="6"/>
      <c r="I33" s="4"/>
    </row>
    <row r="34" spans="1:9" ht="15.75">
      <c r="A34" s="14" t="s">
        <v>120</v>
      </c>
      <c r="B34" s="15"/>
      <c r="C34" s="87">
        <f>SUM(C30:C33)</f>
        <v>-4479.042000000001</v>
      </c>
      <c r="E34" s="32">
        <f>SUM(E30:E33)</f>
        <v>-3715</v>
      </c>
      <c r="I34" s="4"/>
    </row>
    <row r="35" spans="1:9" ht="15.75">
      <c r="A35" s="14"/>
      <c r="B35" s="15"/>
      <c r="C35" s="79"/>
      <c r="E35" s="13"/>
      <c r="I35" s="4"/>
    </row>
    <row r="36" spans="1:9" ht="15.75">
      <c r="A36" s="48" t="s">
        <v>17</v>
      </c>
      <c r="B36" s="49"/>
      <c r="C36" s="79"/>
      <c r="E36" s="13"/>
      <c r="I36" s="4"/>
    </row>
    <row r="37" spans="1:5" ht="15.75">
      <c r="A37" s="14" t="s">
        <v>18</v>
      </c>
      <c r="B37" s="49"/>
      <c r="C37" s="79">
        <f>-C24</f>
        <v>247</v>
      </c>
      <c r="E37" s="13">
        <f>-E24</f>
        <v>206</v>
      </c>
    </row>
    <row r="38" spans="1:5" ht="15.75">
      <c r="A38" s="14" t="s">
        <v>103</v>
      </c>
      <c r="B38" s="15"/>
      <c r="C38" s="79">
        <v>-750</v>
      </c>
      <c r="E38" s="13">
        <v>-1798</v>
      </c>
    </row>
    <row r="39" spans="1:5" ht="15.75">
      <c r="A39" s="50" t="s">
        <v>95</v>
      </c>
      <c r="B39" s="15"/>
      <c r="C39" s="79">
        <v>151</v>
      </c>
      <c r="E39" s="13">
        <v>0</v>
      </c>
    </row>
    <row r="40" spans="1:5" ht="15.75">
      <c r="A40" s="14" t="s">
        <v>105</v>
      </c>
      <c r="B40" s="15"/>
      <c r="C40" s="87">
        <f>SUM(C37:C39)</f>
        <v>-352</v>
      </c>
      <c r="E40" s="32">
        <f>E37+E38+E39</f>
        <v>-1592</v>
      </c>
    </row>
    <row r="41" spans="1:7" ht="15.75">
      <c r="A41" s="14"/>
      <c r="B41" s="15"/>
      <c r="C41" s="79"/>
      <c r="E41" s="13"/>
      <c r="G41" s="51"/>
    </row>
    <row r="42" spans="1:5" ht="15.75">
      <c r="A42" s="48" t="s">
        <v>19</v>
      </c>
      <c r="B42" s="49"/>
      <c r="C42" s="79"/>
      <c r="E42" s="13"/>
    </row>
    <row r="43" spans="1:5" ht="15.75" hidden="1">
      <c r="A43" s="14" t="s">
        <v>67</v>
      </c>
      <c r="B43" s="49"/>
      <c r="C43" s="79">
        <v>0</v>
      </c>
      <c r="E43" s="13">
        <v>0</v>
      </c>
    </row>
    <row r="44" spans="1:5" ht="15.75" hidden="1">
      <c r="A44" s="14" t="s">
        <v>48</v>
      </c>
      <c r="B44" s="49"/>
      <c r="C44" s="79">
        <v>0</v>
      </c>
      <c r="E44" s="13">
        <v>0</v>
      </c>
    </row>
    <row r="45" spans="1:5" ht="15.75">
      <c r="A45" s="14" t="s">
        <v>74</v>
      </c>
      <c r="B45" s="15"/>
      <c r="C45" s="85">
        <v>0</v>
      </c>
      <c r="E45" s="31">
        <v>3338</v>
      </c>
    </row>
    <row r="46" spans="1:5" ht="15.75">
      <c r="A46" s="14" t="s">
        <v>73</v>
      </c>
      <c r="B46" s="15"/>
      <c r="C46" s="79">
        <v>-845</v>
      </c>
      <c r="E46" s="13">
        <v>-26</v>
      </c>
    </row>
    <row r="47" spans="1:5" ht="15.75" hidden="1">
      <c r="A47" s="14" t="s">
        <v>20</v>
      </c>
      <c r="B47" s="15"/>
      <c r="C47" s="79">
        <v>0</v>
      </c>
      <c r="E47" s="13">
        <v>0</v>
      </c>
    </row>
    <row r="48" spans="1:5" ht="15.75">
      <c r="A48" s="14" t="s">
        <v>121</v>
      </c>
      <c r="B48" s="15"/>
      <c r="C48" s="87">
        <f>C45+C46</f>
        <v>-845</v>
      </c>
      <c r="E48" s="32">
        <f>SUM(E43:E47)</f>
        <v>3312</v>
      </c>
    </row>
    <row r="49" spans="1:5" ht="15.75">
      <c r="A49" s="14"/>
      <c r="B49" s="15"/>
      <c r="C49" s="88"/>
      <c r="E49" s="16"/>
    </row>
    <row r="50" spans="1:8" ht="15.75">
      <c r="A50" s="14" t="s">
        <v>81</v>
      </c>
      <c r="B50" s="15"/>
      <c r="C50" s="88">
        <f>C34+C40+C48</f>
        <v>-5676.042000000001</v>
      </c>
      <c r="E50" s="16">
        <f>E34+E40+E48</f>
        <v>-1995</v>
      </c>
      <c r="G50" s="13"/>
      <c r="H50" s="13"/>
    </row>
    <row r="51" spans="1:8" ht="15.75">
      <c r="A51" s="14" t="s">
        <v>38</v>
      </c>
      <c r="B51" s="15"/>
      <c r="C51" s="88">
        <v>-4</v>
      </c>
      <c r="E51" s="16">
        <v>18</v>
      </c>
      <c r="G51" s="13"/>
      <c r="H51" s="13"/>
    </row>
    <row r="52" spans="1:5" ht="15.75">
      <c r="A52" s="14" t="s">
        <v>122</v>
      </c>
      <c r="B52" s="15"/>
      <c r="C52" s="79">
        <v>18167</v>
      </c>
      <c r="E52" s="13">
        <v>14922</v>
      </c>
    </row>
    <row r="53" spans="1:5" ht="15.75">
      <c r="A53" s="14"/>
      <c r="B53" s="15"/>
      <c r="C53" s="79"/>
      <c r="E53" s="13"/>
    </row>
    <row r="54" spans="1:7" ht="15.75">
      <c r="A54" s="48" t="s">
        <v>123</v>
      </c>
      <c r="B54" s="49"/>
      <c r="C54" s="89">
        <f>C50+C51+C52</f>
        <v>12486.957999999999</v>
      </c>
      <c r="E54" s="40">
        <f>E50+E51+E52</f>
        <v>12945</v>
      </c>
      <c r="G54" s="51"/>
    </row>
    <row r="55" spans="1:5" ht="15.75">
      <c r="A55" s="14"/>
      <c r="B55" s="15"/>
      <c r="C55" s="79"/>
      <c r="E55" s="13"/>
    </row>
    <row r="56" spans="1:5" ht="15.75">
      <c r="A56" s="14" t="s">
        <v>21</v>
      </c>
      <c r="B56" s="15"/>
      <c r="C56" s="79">
        <v>2838</v>
      </c>
      <c r="E56" s="13">
        <v>8873</v>
      </c>
    </row>
    <row r="57" spans="1:5" ht="15.75">
      <c r="A57" s="14" t="s">
        <v>12</v>
      </c>
      <c r="B57" s="15"/>
      <c r="C57" s="79">
        <v>9649</v>
      </c>
      <c r="E57" s="13">
        <v>4072</v>
      </c>
    </row>
    <row r="58" spans="1:5" ht="15.75" hidden="1">
      <c r="A58" s="14" t="s">
        <v>22</v>
      </c>
      <c r="B58" s="15"/>
      <c r="C58" s="79">
        <v>0</v>
      </c>
      <c r="E58" s="13">
        <v>0</v>
      </c>
    </row>
    <row r="59" spans="1:5" ht="15.75">
      <c r="A59" s="48" t="s">
        <v>23</v>
      </c>
      <c r="B59" s="49"/>
      <c r="C59" s="89">
        <f>C56+C57</f>
        <v>12487</v>
      </c>
      <c r="E59" s="40">
        <f>E56+E57</f>
        <v>12945</v>
      </c>
    </row>
    <row r="60" spans="1:5" ht="15.75">
      <c r="A60" s="14"/>
      <c r="B60" s="15"/>
      <c r="C60" s="90"/>
      <c r="E60" s="33"/>
    </row>
    <row r="61" spans="1:3" ht="15.75">
      <c r="A61" s="14"/>
      <c r="B61" s="15"/>
      <c r="C61" s="88"/>
    </row>
    <row r="62" spans="1:5" ht="48.75" customHeight="1">
      <c r="A62" s="94" t="s">
        <v>124</v>
      </c>
      <c r="B62" s="94"/>
      <c r="C62" s="94"/>
      <c r="D62" s="94"/>
      <c r="E62" s="94"/>
    </row>
    <row r="63" ht="15.75">
      <c r="E63" s="4"/>
    </row>
    <row r="64" spans="3:5" ht="15.75" hidden="1">
      <c r="C64" s="86">
        <f>C54-C59</f>
        <v>-0.04200000000128057</v>
      </c>
      <c r="E64" s="4">
        <f>E55-E59</f>
        <v>-12945</v>
      </c>
    </row>
    <row r="65" spans="3:5" ht="15.75">
      <c r="C65" s="91"/>
      <c r="E65" s="4"/>
    </row>
    <row r="66" spans="3:5" ht="15.75">
      <c r="C66" s="79"/>
      <c r="D66" s="44"/>
      <c r="E66" s="13"/>
    </row>
    <row r="67" spans="3:5" ht="15.75">
      <c r="C67" s="86">
        <f>C54-C59</f>
        <v>-0.04200000000128057</v>
      </c>
      <c r="E67" s="86">
        <f>E54-E59</f>
        <v>0</v>
      </c>
    </row>
    <row r="69" spans="3:5" ht="15.75">
      <c r="C69" s="92"/>
      <c r="E69" s="92"/>
    </row>
  </sheetData>
  <sheetProtection/>
  <mergeCells count="1">
    <mergeCell ref="A62:E62"/>
  </mergeCells>
  <printOptions/>
  <pageMargins left="0.75" right="0.75" top="1" bottom="0.7" header="0.5" footer="0.5"/>
  <pageSetup fitToHeight="1" fitToWidth="1" horizontalDpi="600" verticalDpi="600" orientation="portrait" paperSize="9" scale="78" r:id="rId1"/>
  <headerFooter alignWithMargins="0">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acc0001</dc:creator>
  <cp:keywords/>
  <dc:description/>
  <cp:lastModifiedBy>NECSB</cp:lastModifiedBy>
  <cp:lastPrinted>2015-02-12T03:21:38Z</cp:lastPrinted>
  <dcterms:created xsi:type="dcterms:W3CDTF">2004-06-22T05:33:12Z</dcterms:created>
  <dcterms:modified xsi:type="dcterms:W3CDTF">2015-02-16T09:26:57Z</dcterms:modified>
  <cp:category/>
  <cp:version/>
  <cp:contentType/>
  <cp:contentStatus/>
</cp:coreProperties>
</file>